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1" windowWidth="9690" windowHeight="70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<sst xmlns="http://schemas.openxmlformats.org/spreadsheetml/2006/main" count="2986" uniqueCount="681">
  <si>
    <t>Реализация государственных функций в области социальной политики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</si>
  <si>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</si>
  <si>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</si>
  <si>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</si>
  <si>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</si>
  <si>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Сумма, в рублях</t>
  </si>
  <si>
    <t>0100</t>
  </si>
  <si>
    <t>0102</t>
  </si>
  <si>
    <t>0010000</t>
  </si>
  <si>
    <t>0103</t>
  </si>
  <si>
    <t>0104</t>
  </si>
  <si>
    <t>0106</t>
  </si>
  <si>
    <t>0650000</t>
  </si>
  <si>
    <t>0900000</t>
  </si>
  <si>
    <t>0920000</t>
  </si>
  <si>
    <t>0930000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</si>
  <si>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</si>
  <si>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</si>
  <si>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</si>
  <si>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</si>
  <si>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</si>
  <si>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</si>
  <si>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</si>
  <si>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</si>
  <si>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</si>
  <si>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</si>
  <si>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</si>
  <si>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</si>
  <si>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</si>
  <si>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</si>
  <si>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</si>
  <si>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</si>
  <si>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</si>
  <si>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4420000</t>
  </si>
  <si>
    <t>3500000</t>
  </si>
  <si>
    <t>5200000</t>
  </si>
  <si>
    <t>901</t>
  </si>
  <si>
    <t>6000000</t>
  </si>
  <si>
    <t>003</t>
  </si>
  <si>
    <t xml:space="preserve">Мероприятия в области коммунального хозяйства </t>
  </si>
  <si>
    <t>3510500</t>
  </si>
  <si>
    <t>Выполнение функций органами местного самоуправления</t>
  </si>
  <si>
    <t>500</t>
  </si>
  <si>
    <t>0503</t>
  </si>
  <si>
    <t>Благоустройство</t>
  </si>
  <si>
    <t xml:space="preserve">Уличное освещение </t>
  </si>
  <si>
    <t>6000100</t>
  </si>
  <si>
    <t>Организация и содержание мест захоронения</t>
  </si>
  <si>
    <t>6000400</t>
  </si>
  <si>
    <t xml:space="preserve">Прочие мероприятия по благоустройству городских округов </t>
  </si>
  <si>
    <t>6000500</t>
  </si>
  <si>
    <t xml:space="preserve">Другие вопросы в области жилищно-коммунального хозяйства </t>
  </si>
  <si>
    <t>0505</t>
  </si>
  <si>
    <t>Мероприятия по обеспечению жильем  отдельных категорий граждан</t>
  </si>
  <si>
    <t>Бюджетные инвестиции</t>
  </si>
  <si>
    <t xml:space="preserve">Поддержка жилищного хозяйства </t>
  </si>
  <si>
    <t>Капитальный ремонт государственного жилищного фонда субъектов РФ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</si>
  <si>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</si>
  <si>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</si>
  <si>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</si>
  <si>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Мероприятия  по сносу ветхого жилищного фонда</t>
  </si>
  <si>
    <t>3500302</t>
  </si>
  <si>
    <t>5210115</t>
  </si>
  <si>
    <t>0412</t>
  </si>
  <si>
    <t>Транспорт</t>
  </si>
  <si>
    <t>0408</t>
  </si>
  <si>
    <t>Автомобильный транспорт</t>
  </si>
  <si>
    <t>3030000</t>
  </si>
  <si>
    <t>3030200</t>
  </si>
  <si>
    <t>Водохозяйственные мероприятия</t>
  </si>
  <si>
    <t>Осуществление кап. ремонта ГТС, находящихся в собственности субъектов РФ, муниципальной собственности и безхозяйных ГТС</t>
  </si>
  <si>
    <t>2800300</t>
  </si>
  <si>
    <t>Мероприятия</t>
  </si>
  <si>
    <t>022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</si>
  <si>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</si>
  <si>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</si>
  <si>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</si>
  <si>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</si>
  <si>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</si>
  <si>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7950000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</si>
  <si>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</si>
  <si>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</si>
  <si>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</si>
  <si>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</si>
  <si>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</si>
  <si>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</si>
  <si>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</si>
  <si>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</si>
  <si>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0020800</t>
  </si>
  <si>
    <t>Глава местной администрации (исполнительно-распорядительного органа муниципального образования)</t>
  </si>
  <si>
    <t>0021500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</si>
  <si>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</si>
  <si>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</si>
  <si>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0022500</t>
  </si>
  <si>
    <t>0111</t>
  </si>
  <si>
    <t>0650300</t>
  </si>
  <si>
    <t>Реализация государственных функций, связанных с  общегосударственным управлением</t>
  </si>
  <si>
    <t>0920300</t>
  </si>
  <si>
    <t>Учреждения по обеспечению хозяйственного обслуживания</t>
  </si>
  <si>
    <t>Мобилизационная вневойсковая подготовка</t>
  </si>
  <si>
    <t>0203</t>
  </si>
  <si>
    <t>0013600</t>
  </si>
  <si>
    <t>Целевые программы муниципальных образований</t>
  </si>
  <si>
    <t xml:space="preserve">Национальная безопасность  и правоохранительная деятельность </t>
  </si>
  <si>
    <t>Мероприятия по предупреждению и ликвидации  последствий чрезвычайных ситуаций и стихийных бедствий</t>
  </si>
  <si>
    <t>Предупреждение и ликвидация последствий чрезвычайных ситуаций природного и техногенного характера</t>
  </si>
  <si>
    <t>2180100</t>
  </si>
  <si>
    <t>Обеспечение пожарной безопасности</t>
  </si>
  <si>
    <t>4310100</t>
  </si>
  <si>
    <t>Проведение мероприятий для детей и молодежи</t>
  </si>
  <si>
    <t xml:space="preserve">Реализация государственной политики в  области приватизации и управления государственной и муниципальной  собственностью </t>
  </si>
  <si>
    <t>4409900</t>
  </si>
  <si>
    <t>4430000</t>
  </si>
  <si>
    <t>4520000</t>
  </si>
  <si>
    <t>4230000</t>
  </si>
  <si>
    <t>906</t>
  </si>
  <si>
    <t>Дошкольное образование</t>
  </si>
  <si>
    <t>0701</t>
  </si>
  <si>
    <t>Детские дошкольные учреждения</t>
  </si>
  <si>
    <t>4200000</t>
  </si>
  <si>
    <t>Школы -детские сады, школы начальные, неполные средние и средние</t>
  </si>
  <si>
    <t>4210000</t>
  </si>
  <si>
    <t>Ежемесячное денежное вознаграждение за классное руководство</t>
  </si>
  <si>
    <t>5200900</t>
  </si>
  <si>
    <t>Физическая культура и спорт</t>
  </si>
  <si>
    <t>5129700</t>
  </si>
  <si>
    <t>1001</t>
  </si>
  <si>
    <t>Доплаты к пенсиям 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</si>
  <si>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</si>
  <si>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</si>
  <si>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</si>
  <si>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Мероприятия по организации оздоровительной компании детей  и подростков</t>
  </si>
  <si>
    <t>4320000</t>
  </si>
  <si>
    <t>4320200</t>
  </si>
  <si>
    <t>4360900</t>
  </si>
  <si>
    <t>Учебно-методические кабинеты, центральные бухгалтерии, группы хозяйственного обслуживания, учебные фильмотеки,межшкольные учебно-производственные комбинаты, логопедические пункты</t>
  </si>
  <si>
    <t xml:space="preserve">                                                                                     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</si>
  <si>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</si>
  <si>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</si>
  <si>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</si>
  <si>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Территориальные органы</t>
  </si>
  <si>
    <t>Обслуживание государственного и муниципального долга</t>
  </si>
  <si>
    <t>Другие общегосударственные вопросы</t>
  </si>
  <si>
    <t>Выполнение других обязательств государства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</si>
  <si>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</si>
  <si>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</si>
  <si>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</si>
  <si>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</si>
  <si>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</si>
  <si>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</si>
  <si>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</si>
  <si>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</si>
  <si>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</si>
  <si>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</si>
  <si>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Обеспечение деятельности подведомственных учреждений</t>
  </si>
  <si>
    <t>Учреждения по внешкольной работе с детьми</t>
  </si>
  <si>
    <t>Иные безвозмездные и безвозвратные перечисления</t>
  </si>
  <si>
    <t>Молодежная политика и оздоровление детей</t>
  </si>
  <si>
    <t>Организационно-воспитательная работа с молодежью</t>
  </si>
  <si>
    <t>Оздоровление детей и подростков</t>
  </si>
  <si>
    <t>Другие вопросы в области образования</t>
  </si>
  <si>
    <t>Мероприятия в области образования</t>
  </si>
  <si>
    <t>Культура</t>
  </si>
  <si>
    <t>Библиотеки</t>
  </si>
  <si>
    <t>Театры, цирки, концертные и другие организации исполнительских искусств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</si>
  <si>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</si>
  <si>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</si>
  <si>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</si>
  <si>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обеспечение населения</t>
  </si>
  <si>
    <t>Прочие выплаты по обязательствам государства</t>
  </si>
  <si>
    <t>0920305</t>
  </si>
  <si>
    <t xml:space="preserve">                                от                  2008 г. №  </t>
  </si>
  <si>
    <t xml:space="preserve">                                                                                                               </t>
  </si>
  <si>
    <t xml:space="preserve">                                     </t>
  </si>
  <si>
    <t>Осуществление государственного полномочия по хранению, комплектованию, учету и испольхованию архивных документов, находящихся в государственной собственности Свердловской области</t>
  </si>
  <si>
    <t>5220008</t>
  </si>
  <si>
    <t>Осуществление меропритяий по организации питания в муниципальных образовательных учреждениях</t>
  </si>
  <si>
    <t>912</t>
  </si>
  <si>
    <t>Всего расходов:</t>
  </si>
  <si>
    <t>Мероприятия по обеспечению жильем молодых семей и молодых специалистов, прожививающих и работотающих в сельской местности</t>
  </si>
  <si>
    <t>Проведение мероприятий  по обеспечению жильем граждан проживающих в сельской местности</t>
  </si>
  <si>
    <t>Переселение граждан из аварийного жилищного фонда</t>
  </si>
  <si>
    <t>5210305</t>
  </si>
  <si>
    <t>Судебная система</t>
  </si>
  <si>
    <t>Составление ( изменение и дополнение) списков кандидатов в присяжные заседатели федеральных судов общей юрисдикции в РФ</t>
  </si>
  <si>
    <t>0105</t>
  </si>
  <si>
    <t>0014000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</si>
  <si>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</si>
  <si>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</si>
  <si>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</si>
  <si>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</si>
  <si>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913</t>
  </si>
  <si>
    <t>902</t>
  </si>
  <si>
    <t>5210129</t>
  </si>
  <si>
    <t xml:space="preserve">Межевание территории земельных участков и (или) паспортизация автомобильных дорог для осуществления дорожной деятельности в отношении  автомобильных дорог местного значения </t>
  </si>
  <si>
    <t>3500312</t>
  </si>
  <si>
    <t>5210600</t>
  </si>
  <si>
    <t>МОУО Муниципального образования Красноуфимский округ</t>
  </si>
  <si>
    <t>5140000</t>
  </si>
  <si>
    <t>Целевые программы муниципального образования</t>
  </si>
  <si>
    <t>099</t>
  </si>
  <si>
    <t>Субсидии на осуществление мероприятий по обеспечению жильем граждан, проживающих в сельской местности</t>
  </si>
  <si>
    <t>Федеральная целевая программа "Социальное развитие села до 2012 года"</t>
  </si>
  <si>
    <t>Мероприятия по обеспечению жильем молодых семей и молодых специалистов , проживающих и работающих в сельской местности</t>
  </si>
  <si>
    <t>1001101</t>
  </si>
  <si>
    <t>Социальная помощь</t>
  </si>
  <si>
    <t>Наименование главного распорядителя бюджетных средств</t>
  </si>
  <si>
    <t>5054600</t>
  </si>
  <si>
    <t>Оплата жилищно-коммунальных услуг отдельным категориям граждан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</si>
  <si>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</si>
  <si>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 xml:space="preserve">Резервный фонд </t>
  </si>
  <si>
    <t>0700000</t>
  </si>
  <si>
    <t>Резервный фонд исполнительных органов государственной власти субъектов РФ</t>
  </si>
  <si>
    <t>0700400</t>
  </si>
  <si>
    <t>5140101</t>
  </si>
  <si>
    <t>1001102</t>
  </si>
  <si>
    <t>0920303</t>
  </si>
  <si>
    <t>0113</t>
  </si>
  <si>
    <t>Мероприятия в области  физической культуры и спорта</t>
  </si>
  <si>
    <t>0804</t>
  </si>
  <si>
    <t xml:space="preserve">Культура, кинематография </t>
  </si>
  <si>
    <t xml:space="preserve">Дворцы и дома культуры, другие учреждения культуры </t>
  </si>
  <si>
    <t xml:space="preserve">Другие вопросы в области культуры, кинематографии </t>
  </si>
  <si>
    <t>Расходы, связанные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</si>
  <si>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</si>
  <si>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</si>
  <si>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5210153</t>
  </si>
  <si>
    <t>Межбюджетные трансферты местным бюджетам</t>
  </si>
  <si>
    <t>5210000</t>
  </si>
  <si>
    <t>5210100</t>
  </si>
  <si>
    <t>Субсидии местным бюджетам</t>
  </si>
  <si>
    <t>Осуществление первичного воинского учета на территориях, где отсутствуют военные комиссариаты</t>
  </si>
  <si>
    <t>1100</t>
  </si>
  <si>
    <t>Связь и информатика</t>
  </si>
  <si>
    <t>0410</t>
  </si>
  <si>
    <t>1300</t>
  </si>
  <si>
    <t>1301</t>
  </si>
  <si>
    <t>Областная целевая программа "Информационное общество СО на 2011-2015 г.г"</t>
  </si>
  <si>
    <t>Целевая программа муниципального образования</t>
  </si>
  <si>
    <t>Исполнение судебных актов по искам к бюджету округа</t>
  </si>
  <si>
    <t>0920100</t>
  </si>
  <si>
    <t>7950440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</si>
  <si>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</si>
  <si>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</si>
  <si>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</si>
  <si>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</si>
  <si>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</si>
  <si>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</si>
  <si>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</si>
  <si>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</si>
  <si>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Содержание и обеспечение деятельности вновь создаваемых финансовых органов муниципальных образований в Свердловской области</t>
  </si>
  <si>
    <t>Отдел культуры и туризма администрации Муниципального образования Красноуфимский округ</t>
  </si>
  <si>
    <t>4230001</t>
  </si>
  <si>
    <t>4409901</t>
  </si>
  <si>
    <t>4200006</t>
  </si>
  <si>
    <t>Другие вопросы в области социальной политики</t>
  </si>
  <si>
    <t>1006</t>
  </si>
  <si>
    <t>7950101</t>
  </si>
  <si>
    <t>7950103</t>
  </si>
  <si>
    <t>7950301</t>
  </si>
  <si>
    <t>7950201</t>
  </si>
  <si>
    <t>7950401</t>
  </si>
  <si>
    <t>7950602</t>
  </si>
  <si>
    <t>7950701</t>
  </si>
  <si>
    <t>7950801</t>
  </si>
  <si>
    <t>7950501</t>
  </si>
  <si>
    <t>7950601</t>
  </si>
  <si>
    <t>7951101</t>
  </si>
  <si>
    <t>4320201</t>
  </si>
  <si>
    <t>Ведомственная структура расходов бюджета МО Красноуфимский округ</t>
  </si>
  <si>
    <t>Процентые платежи по  муниципальному долгу</t>
  </si>
  <si>
    <t>Меропрития в области коммунального хозяйства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</si>
  <si>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</si>
  <si>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</si>
  <si>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</si>
  <si>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</si>
  <si>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</si>
  <si>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</si>
  <si>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</si>
  <si>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</si>
  <si>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Муниципальна программа "Развитие  культуры на территории  Муниципального образования Красноуфимский округ на 2012-2014гг"</t>
  </si>
  <si>
    <t>7951501</t>
  </si>
  <si>
    <t>Муниципальная программа "Развитие туризма на территории Муниципального образования Красноуфимский округ на 2011-2013гг"</t>
  </si>
  <si>
    <t>7951601</t>
  </si>
  <si>
    <t>7952001</t>
  </si>
  <si>
    <t>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творчества,школах искусств, детям-сиротам, детям, оставшимся без попечения родителей, и иных категорий несовершеннолетних граждан, нуждающихся в социальной поддержке.</t>
  </si>
  <si>
    <t>Капремонт зданий и помещений, в которых размещаются  МУ культуры и оснащение  учреждений специальным оборудованием, музыкальным оборудованием, инвентаорем и музыкальными инструментами</t>
  </si>
  <si>
    <t>8170003</t>
  </si>
  <si>
    <t>7951701</t>
  </si>
  <si>
    <t>7952301</t>
  </si>
  <si>
    <t>7952201</t>
  </si>
  <si>
    <t>7951301</t>
  </si>
  <si>
    <t>7951401</t>
  </si>
  <si>
    <t>8250101</t>
  </si>
  <si>
    <t>8250102</t>
  </si>
  <si>
    <t>Реализация меропритяий областной государственной программы "Экология и природные ресурсы Свердловской области" на 2009-2011 годы</t>
  </si>
  <si>
    <t>7952101</t>
  </si>
  <si>
    <t>МЦП "Обеспечение жильем молодых семей на территории Муниципального образования Красноуфимский округ на 2011-2015 годы"</t>
  </si>
  <si>
    <t>8150000</t>
  </si>
  <si>
    <t>7951901</t>
  </si>
  <si>
    <t>МЦП  "Восстановление пожарного водоснабжения на территории Муниципального образования Красноуфимский округ на 2012 - 2014 годы"</t>
  </si>
  <si>
    <t>МЦП  "Патриотическое воспитание молодежи Муниципального образования Красноуфимский округ на 2011 - 2015 годы"</t>
  </si>
  <si>
    <t>МЦП "Обеспечение доступным жильем граждан проживающих в сельской местности, в том числе  молодых семей и молодых специалистов  в Муниципальном образовании Красноуфимский округ на 2010-2012 годы"</t>
  </si>
  <si>
    <t>МЦП "Развитие физической культуры, спорта и формирования здорового  образа жизни населения МО Красноуфимский округ " на 2012-2015гг.</t>
  </si>
  <si>
    <t>7952401</t>
  </si>
  <si>
    <t>7950102</t>
  </si>
  <si>
    <t>7952501</t>
  </si>
  <si>
    <t>Мероприятия по МЦП "Развитие муниципальной службы в МО Красноуфимский округ на 2012-2014 годы"</t>
  </si>
  <si>
    <t xml:space="preserve">Резервные фонды местных администраций </t>
  </si>
  <si>
    <t>0700500</t>
  </si>
  <si>
    <t xml:space="preserve">Резервные фонды </t>
  </si>
  <si>
    <t>Целевая программа муниципального образования "Информатизация МО Красноуфимский округ на 2011-2015 годы"</t>
  </si>
  <si>
    <t>Муниципальные целевые программы</t>
  </si>
  <si>
    <t>МЦП "Комплексная программа профилактики правонарушений на территории Муниципального образования Красноуфимский округ на 2012-2014 годы"</t>
  </si>
  <si>
    <t>МЦП "Совершенствование организации питания учащихся в образовательных учреждениях Муниципального образования Красноуфимский округ на 2011-2015 г. "</t>
  </si>
  <si>
    <t>МЦП  "Совершенствование организации подвоза обучающихся в общеобразовательные учреждения Муниципального образования Красноуфимский округ на 2011-2015 годы"</t>
  </si>
  <si>
    <t>Красноуфимская районная территориальная избирательная комиссия</t>
  </si>
  <si>
    <t>918</t>
  </si>
  <si>
    <t>111</t>
  </si>
  <si>
    <t>112</t>
  </si>
  <si>
    <t>242</t>
  </si>
  <si>
    <t>244</t>
  </si>
  <si>
    <t>852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</si>
  <si>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</si>
  <si>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</si>
  <si>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</si>
  <si>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</si>
  <si>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обязательных платежей</t>
  </si>
  <si>
    <t>5260200</t>
  </si>
  <si>
    <t>Закупка товаров, работ, услуг в целях капитального ремонта</t>
  </si>
  <si>
    <t>243</t>
  </si>
  <si>
    <t>880</t>
  </si>
  <si>
    <t>Специальные расходы</t>
  </si>
  <si>
    <t>5240200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</si>
  <si>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</si>
  <si>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>5250110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</si>
  <si>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</si>
  <si>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5250120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</si>
  <si>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 расходов, направляемых на мордернизацию системы общего образования</t>
  </si>
  <si>
    <t>5250130</t>
  </si>
  <si>
    <t>5260400</t>
  </si>
  <si>
    <t>314</t>
  </si>
  <si>
    <t>4329900</t>
  </si>
  <si>
    <t>611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</si>
  <si>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</si>
  <si>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612</t>
  </si>
  <si>
    <t>Субсидии бюджетным учреждениям на иные цели</t>
  </si>
  <si>
    <t>121</t>
  </si>
  <si>
    <t>Уплата прочих налогов, сборов и иных платежей</t>
  </si>
  <si>
    <t>7950104</t>
  </si>
  <si>
    <t>312</t>
  </si>
  <si>
    <t>Пенсии, выплачиваемые организациями сектора государственного управления</t>
  </si>
  <si>
    <t>5250100</t>
  </si>
  <si>
    <t>122</t>
  </si>
  <si>
    <t>Меры социальной поддержки населения по публичным нормативным обязательствам</t>
  </si>
  <si>
    <t>870</t>
  </si>
  <si>
    <t>831</t>
  </si>
  <si>
    <t>Субсидии юридическим лицам (кроме гос.учреждений) и физическим лицам- производителям товаров, работ и услуг</t>
  </si>
  <si>
    <t>810</t>
  </si>
  <si>
    <t>730</t>
  </si>
  <si>
    <t>5260300</t>
  </si>
  <si>
    <t>313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</si>
  <si>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</si>
  <si>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</si>
  <si>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</si>
  <si>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5250200</t>
  </si>
  <si>
    <t>5250600</t>
  </si>
  <si>
    <t>5250700</t>
  </si>
  <si>
    <t>5250300</t>
  </si>
  <si>
    <t>5250500</t>
  </si>
  <si>
    <t>Прочая закупка товаров, работ и услуг для муниципальных нужд</t>
  </si>
  <si>
    <t>Закупка товаров, работ, услуг в целях капитального ремонта муниципального имущества</t>
  </si>
  <si>
    <t>Субсидии юридическим лицам (кроме государственных учреждений) и физическим лицам - производителям товаров, работ, услуг</t>
  </si>
  <si>
    <t>411</t>
  </si>
  <si>
    <t xml:space="preserve">Бюджетные инвестиции в объекты
муниципальной собственности казенным  учреждениям </t>
  </si>
  <si>
    <t>Процентые платежи по  долговым обязательствам</t>
  </si>
  <si>
    <t xml:space="preserve">Исполнение судебных актов </t>
  </si>
  <si>
    <t>МЦП "Содействие развитию малого и среднего предпринимательства в МО Красноуфимский округ на 2012 - 2014 годы"</t>
  </si>
  <si>
    <t xml:space="preserve">Прочая закупка товаров, работ и услуг для муниципальных нужд </t>
  </si>
  <si>
    <t>МЦП  "Развитие образования в муниципальном образовании Красноуфимский округ ("Наша новая школа") на 2012-2015 годы"</t>
  </si>
  <si>
    <t>7952601</t>
  </si>
  <si>
    <t>0</t>
  </si>
  <si>
    <t>Дорожное хозяйство (дорожные фонды)</t>
  </si>
  <si>
    <t>0409</t>
  </si>
  <si>
    <t>Дорожное хозяйство</t>
  </si>
  <si>
    <t>3150000</t>
  </si>
  <si>
    <t>Управление дорожным хозяйством</t>
  </si>
  <si>
    <t>3150100</t>
  </si>
  <si>
    <t>3150103</t>
  </si>
  <si>
    <t>Ремонт и содержание автомобильных дорог местного значения</t>
  </si>
  <si>
    <t>3030201</t>
  </si>
  <si>
    <t>3030202</t>
  </si>
  <si>
    <t>3400200</t>
  </si>
  <si>
    <t>Инженерное обустройство земель для ведения коллективного садоводства</t>
  </si>
  <si>
    <t>Субсидии на возмещение затрат транспортным организациям, связанных с обеспечением равной доступности транспортных услуг</t>
  </si>
  <si>
    <t>Субсидии на проведение отдельных мероприятий в области автомобильного транспорта</t>
  </si>
  <si>
    <t>Водное хозяйство</t>
  </si>
  <si>
    <t>МЦП "Программа по реализации мер по реконструкции и развитию материальной базы Загородного оздоровительного лагеря для детей "Черкасово" Муниципального образования Красноуфимский округ на 2011-2015 годы"</t>
  </si>
  <si>
    <t>Озеленение</t>
  </si>
  <si>
    <t>6000300</t>
  </si>
  <si>
    <t>Содержание и ремонт объектов недвижимости, находящихся в муниципальной собственности</t>
  </si>
  <si>
    <t>0900300</t>
  </si>
  <si>
    <t xml:space="preserve">Содержание и развитие системы по предупреждению и ликвидации чрезвычайных ситуаций и стихийных бедствий </t>
  </si>
  <si>
    <t>2180500</t>
  </si>
  <si>
    <t>4200005</t>
  </si>
  <si>
    <t>4210005</t>
  </si>
  <si>
    <t>МЦП "Градостроительное развитие территории Муниципального образования Красноуфимский округ на 2012-2015 годы"</t>
  </si>
  <si>
    <t>4400200</t>
  </si>
  <si>
    <t>Комплектование книжных фондов библиотек муниципальных образований</t>
  </si>
  <si>
    <t>МЦП "Оснащение многоквартирных домов и муниципальных учреждений на территории Муниципального образования Красноуфимский округ приборами учета потребления энергетических ресурсов в 2011-2012 годах</t>
  </si>
  <si>
    <t>МЦП "Газификация МО Красноуфимский округ на 2012-2015 годы</t>
  </si>
  <si>
    <t>8220000</t>
  </si>
  <si>
    <t>Областная целевая программа «Комплексное благоустройство дворовых территорий в муниципальных образованиях в Свердловской области – «Тысяча дворов» на 2011-2015 годы</t>
  </si>
  <si>
    <t>0900400</t>
  </si>
  <si>
    <t>МЦП Комплексное благоустройство дворовых территорий Муниципального образования Красноуфимский округ на 2011-2015 год</t>
  </si>
  <si>
    <t>220000</t>
  </si>
  <si>
    <t>5240400</t>
  </si>
  <si>
    <t>5240500</t>
  </si>
  <si>
    <t>Расходы на оплату коммунальных услуг муниципальными учреждениями</t>
  </si>
  <si>
    <t>Расходы на повышение  размера минимальной заработной платы платы работникам муниципальных учреждений (за исключением  муниципальных общеообразовательных учреждений)</t>
  </si>
  <si>
    <t>Субсидии на возмещение затрат транспортным организациям  и индивидуальным предпринимателям, осуществляющим перевозку по субсидируемым маршрутам</t>
  </si>
  <si>
    <t>МЦП "Энергосбережение и повышение энергетической эффективности МО Красноуфимский округ Свердловской области на 2010-2020 годы"</t>
  </si>
  <si>
    <t>7952701</t>
  </si>
  <si>
    <t>Осуществление государственного полномочия по созданию админстративных комиссий</t>
  </si>
  <si>
    <t>Расходы на содействие достижения и поощрения наулучших значений показателей деятельности органов местного самоуправления</t>
  </si>
  <si>
    <t>5260100</t>
  </si>
  <si>
    <t>Расходы на содействие  достижения и поощрения  достижения наилучших значений показателей  деятельности органов местного самоуправления</t>
  </si>
  <si>
    <t>13874000</t>
  </si>
  <si>
    <t>633000</t>
  </si>
  <si>
    <t>300000</t>
  </si>
  <si>
    <t>1080000</t>
  </si>
  <si>
    <t>853000</t>
  </si>
  <si>
    <t>233500</t>
  </si>
  <si>
    <t>12945700</t>
  </si>
  <si>
    <t>700000</t>
  </si>
  <si>
    <t>126000</t>
  </si>
  <si>
    <t>1328246</t>
  </si>
  <si>
    <t>46000</t>
  </si>
  <si>
    <t>91000</t>
  </si>
  <si>
    <t>258754</t>
  </si>
  <si>
    <t>898000</t>
  </si>
  <si>
    <t>400000</t>
  </si>
  <si>
    <t>6060600</t>
  </si>
  <si>
    <t>470400</t>
  </si>
  <si>
    <t>415600</t>
  </si>
  <si>
    <t>4269000</t>
  </si>
  <si>
    <t>1591415</t>
  </si>
  <si>
    <t>2233793</t>
  </si>
  <si>
    <t>1450</t>
  </si>
  <si>
    <t>9071385</t>
  </si>
  <si>
    <t>90000</t>
  </si>
  <si>
    <t>652206</t>
  </si>
  <si>
    <t>3992666</t>
  </si>
  <si>
    <t>3041</t>
  </si>
  <si>
    <t>7096</t>
  </si>
  <si>
    <t>919763</t>
  </si>
  <si>
    <t>50000</t>
  </si>
  <si>
    <t xml:space="preserve"> МЦП "Развитие муниципальной службы в МО Красноуфимский округ на 2012-2014 годы"</t>
  </si>
  <si>
    <t>117000</t>
  </si>
  <si>
    <t>1143198</t>
  </si>
  <si>
    <t>3500</t>
  </si>
  <si>
    <t>89500</t>
  </si>
  <si>
    <t>34902</t>
  </si>
  <si>
    <t>650126</t>
  </si>
  <si>
    <t>31660</t>
  </si>
  <si>
    <t>21214</t>
  </si>
  <si>
    <t>13000</t>
  </si>
  <si>
    <t>МЦП"Программа приватизации  муниципального имущества  Муниципального образования Красноуфимский округ на 2013год"</t>
  </si>
  <si>
    <t>1740000</t>
  </si>
  <si>
    <t>1169925</t>
  </si>
  <si>
    <t>41100</t>
  </si>
  <si>
    <t>141879</t>
  </si>
  <si>
    <t>115</t>
  </si>
  <si>
    <t>1329958</t>
  </si>
  <si>
    <t>10000</t>
  </si>
  <si>
    <t>69823</t>
  </si>
  <si>
    <t>67000</t>
  </si>
  <si>
    <t>525100</t>
  </si>
  <si>
    <t>654122</t>
  </si>
  <si>
    <t>1945</t>
  </si>
  <si>
    <t>26000</t>
  </si>
  <si>
    <t>27460</t>
  </si>
  <si>
    <t>603273</t>
  </si>
  <si>
    <t>3200</t>
  </si>
  <si>
    <t xml:space="preserve"> МЦП "Программа  мероприятий по профилактике терроризма и экстремизма, а также  минимизации и ликвидации  последствий проявлений терроризма  и экстремизма  на территории  Муниципального образования Красноуфимский округ на 2013 год"</t>
  </si>
  <si>
    <t>42420</t>
  </si>
  <si>
    <t>1267000</t>
  </si>
  <si>
    <t>696000</t>
  </si>
  <si>
    <t>957000</t>
  </si>
  <si>
    <t>4937942</t>
  </si>
  <si>
    <t>29332</t>
  </si>
  <si>
    <t>35369</t>
  </si>
  <si>
    <t>53357</t>
  </si>
  <si>
    <t>6180</t>
  </si>
  <si>
    <t>257583</t>
  </si>
  <si>
    <t>150000</t>
  </si>
  <si>
    <t>685000</t>
  </si>
  <si>
    <t>15000</t>
  </si>
  <si>
    <t>8880042</t>
  </si>
  <si>
    <t>13327</t>
  </si>
  <si>
    <t>246100</t>
  </si>
  <si>
    <t>1552790</t>
  </si>
  <si>
    <t>20000</t>
  </si>
  <si>
    <t>426546</t>
  </si>
  <si>
    <t>4800</t>
  </si>
  <si>
    <t>7660</t>
  </si>
  <si>
    <t>894</t>
  </si>
  <si>
    <t>550000</t>
  </si>
  <si>
    <t>600000</t>
  </si>
  <si>
    <t>58000</t>
  </si>
  <si>
    <t>30000</t>
  </si>
  <si>
    <t>200000</t>
  </si>
  <si>
    <t>606732</t>
  </si>
  <si>
    <t>214268</t>
  </si>
  <si>
    <t>77000</t>
  </si>
  <si>
    <t>208000</t>
  </si>
  <si>
    <t>4113000</t>
  </si>
  <si>
    <t>722000</t>
  </si>
  <si>
    <t>730000</t>
  </si>
  <si>
    <t>39000</t>
  </si>
  <si>
    <t>171000</t>
  </si>
  <si>
    <t>841</t>
  </si>
  <si>
    <t xml:space="preserve"> Исполнение муниципальных гарантий </t>
  </si>
  <si>
    <t xml:space="preserve">Муниципальные гарантии </t>
  </si>
  <si>
    <t>20000000</t>
  </si>
  <si>
    <t>100000</t>
  </si>
  <si>
    <t>5079385</t>
  </si>
  <si>
    <t>550815</t>
  </si>
  <si>
    <t>17200</t>
  </si>
  <si>
    <t>9600</t>
  </si>
  <si>
    <t>938300</t>
  </si>
  <si>
    <t>615700</t>
  </si>
  <si>
    <t>600</t>
  </si>
  <si>
    <t>2066900</t>
  </si>
  <si>
    <t>2987900</t>
  </si>
  <si>
    <t>545650</t>
  </si>
  <si>
    <t>168250</t>
  </si>
  <si>
    <t>1004500</t>
  </si>
  <si>
    <t>7951201</t>
  </si>
  <si>
    <t>МЦП " Информатизация  Муниципального образования Красноуфимский округ на 2011-2015 годы"</t>
  </si>
  <si>
    <t>85000</t>
  </si>
  <si>
    <t>520000</t>
  </si>
  <si>
    <t>46060</t>
  </si>
  <si>
    <t>2493000</t>
  </si>
  <si>
    <t>258000</t>
  </si>
  <si>
    <t>23624</t>
  </si>
  <si>
    <t>168376</t>
  </si>
  <si>
    <t>14749</t>
  </si>
  <si>
    <t>68651</t>
  </si>
  <si>
    <t>11416000</t>
  </si>
  <si>
    <t>64279000</t>
  </si>
  <si>
    <t>7950901</t>
  </si>
  <si>
    <t>"Программа по реализации приоритетного национального проекта "Доступное и комфортное жильё гражданам России" в Муниципальном образовании Красноуфимский округ на 2012 - 2015 годы"</t>
  </si>
  <si>
    <t>Развитие и обеспечение сохранности сети автомобильных дорог местного значения на территории Муниципального образования Красноуфимский округ на 2012-2016 годы.</t>
  </si>
  <si>
    <t>МЦП"Обеспечение доступным жильем граждан проживающих в сельской местности, в том числе  молодых семей и молодых специалистов  в Муниципальном образовании Красноуфимский округ на 2013 годы"</t>
  </si>
  <si>
    <t>221500</t>
  </si>
  <si>
    <t>4113500</t>
  </si>
  <si>
    <t>Повышение безопасности дорожного движения на территории МО Красноуфимский округ на период 2012-2016 годы</t>
  </si>
  <si>
    <t>11874980</t>
  </si>
  <si>
    <t>Защита населения и территории от чрезвычайных ситуаций природного и техногенного характера, гражданская оборона</t>
  </si>
  <si>
    <t>МЦП "Народосбережение на 2013 год"</t>
  </si>
  <si>
    <t>Муниципальная программа "Народосбережение на 2013 год"</t>
  </si>
  <si>
    <t>МЦП  «Народосбережение» на 2013 год</t>
  </si>
  <si>
    <t>Сбор, удаление отходов и очистка сточных вод</t>
  </si>
  <si>
    <t>0602</t>
  </si>
  <si>
    <t>7951801</t>
  </si>
  <si>
    <t>МЦП "Создание системы кадастра недвижимости в МО Красноуфимский округ" на 2013 год</t>
  </si>
  <si>
    <t>00</t>
  </si>
  <si>
    <t>2044000</t>
  </si>
  <si>
    <t>1744000</t>
  </si>
  <si>
    <t>25600</t>
  </si>
  <si>
    <t>3000000</t>
  </si>
  <si>
    <t>МЦП "Охрана окружающей среды в МО Красноуфимский округ" на 2013 год</t>
  </si>
  <si>
    <t>7950105</t>
  </si>
  <si>
    <t>-100000</t>
  </si>
  <si>
    <t>-235000</t>
  </si>
  <si>
    <t>45000</t>
  </si>
  <si>
    <t>439000</t>
  </si>
  <si>
    <t>-42420</t>
  </si>
  <si>
    <t>-530000</t>
  </si>
  <si>
    <t>530000</t>
  </si>
  <si>
    <t>Муниципальная программа "Народосбережение на 2013год"</t>
  </si>
  <si>
    <t>-44000</t>
  </si>
  <si>
    <t>-3816</t>
  </si>
  <si>
    <t>3816</t>
  </si>
  <si>
    <t>-868</t>
  </si>
  <si>
    <t>100868</t>
  </si>
  <si>
    <t>7951001</t>
  </si>
  <si>
    <t>Приобретение и  имущества, подлежащего зачислению в муниципальную казну</t>
  </si>
  <si>
    <t>3720000</t>
  </si>
  <si>
    <t>350000</t>
  </si>
  <si>
    <t>5476100</t>
  </si>
  <si>
    <t>18000</t>
  </si>
  <si>
    <t>-18000</t>
  </si>
  <si>
    <t>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 и бесхозяйных гидротехнических сооружений</t>
  </si>
  <si>
    <t>МЦП "Информатизация МО Красноуфимский округ на 2011-2015 годы"</t>
  </si>
  <si>
    <t>56500</t>
  </si>
  <si>
    <t>4209900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</si>
  <si>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</si>
  <si>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Областная государственная целевая программа «Развитие сети дошкольных образовательных учреждений в Свердловской области» на 2010-2014 годы</t>
  </si>
  <si>
    <t>8200010</t>
  </si>
  <si>
    <t>0710</t>
  </si>
  <si>
    <t xml:space="preserve"> МЦП "Развитие сети дошкольных образовательных учреждений Муниципального образования Красноуфимский округ на 2012-2014 годы "</t>
  </si>
  <si>
    <t>-33590</t>
  </si>
  <si>
    <t>-4186503</t>
  </si>
  <si>
    <t>2033620</t>
  </si>
  <si>
    <t>2000</t>
  </si>
  <si>
    <t>-1800</t>
  </si>
  <si>
    <t>1800</t>
  </si>
  <si>
    <t>-1000</t>
  </si>
  <si>
    <t>8260299</t>
  </si>
  <si>
    <t>400</t>
  </si>
  <si>
    <t>Подпрограмма "Развитие газификации"</t>
  </si>
  <si>
    <t>Проведение мероприятий по развитию газификации</t>
  </si>
  <si>
    <t>8260200</t>
  </si>
  <si>
    <t xml:space="preserve">ОЦП "Развитие жилищного комплекса в Свердловской области" на 2011 - 2015 годы"
</t>
  </si>
  <si>
    <t>8040000</t>
  </si>
  <si>
    <t xml:space="preserve">Подпрограмма "Обеспечение жильем   ¦молодых семей" 
</t>
  </si>
  <si>
    <t>8040500</t>
  </si>
  <si>
    <t>162693</t>
  </si>
  <si>
    <t>690</t>
  </si>
  <si>
    <t>-31500</t>
  </si>
  <si>
    <t>-131883</t>
  </si>
  <si>
    <t xml:space="preserve">Другие вопросы в области национальной безопасности и правоохранительной деятельности
</t>
  </si>
  <si>
    <t>0314</t>
  </si>
  <si>
    <t xml:space="preserve">"Реализация других функций, связанных с обеспечением национальной безопасности и правоохранительной деятельности".
</t>
  </si>
  <si>
    <t xml:space="preserve">"Обеспечение первичных мер пожарной безопасности"
</t>
  </si>
  <si>
    <t>2470000</t>
  </si>
  <si>
    <t>2471000</t>
  </si>
  <si>
    <t>-379000</t>
  </si>
  <si>
    <t>629918</t>
  </si>
  <si>
    <t>341082</t>
  </si>
  <si>
    <t>250</t>
  </si>
  <si>
    <t>-250,01</t>
  </si>
  <si>
    <t>129000</t>
  </si>
  <si>
    <t>0,01</t>
  </si>
  <si>
    <t>-45000</t>
  </si>
  <si>
    <t>-46200</t>
  </si>
  <si>
    <t>-32000</t>
  </si>
  <si>
    <t>+123200</t>
  </si>
  <si>
    <t>130000</t>
  </si>
  <si>
    <t>Областная целевая программа "Развитие транспортного комплекса Свердловской области " на 2011-2016 г.</t>
  </si>
  <si>
    <t>8030000</t>
  </si>
  <si>
    <t>Подпрограмма "Развитие и обеспечение сохранности сети автомобильных дорог на территории Свердловской области"</t>
  </si>
  <si>
    <t>8030200</t>
  </si>
  <si>
    <t>«Капитальный ремонт и ремонт дворовых территорий многоквартирных домов, проездов к дворовым территориям многоквартирных домов населенных пунктов»</t>
  </si>
  <si>
    <t>8030210</t>
  </si>
  <si>
    <t>4464000</t>
  </si>
  <si>
    <t>ОЦП "Развитие жилищного комплекса в Свердловской области " на 2011 - 2015 годы</t>
  </si>
  <si>
    <t xml:space="preserve">Подпрограмма "Подготовка документов территориального планирования, градостроительного зонирования и документации по планировке территорий" </t>
  </si>
  <si>
    <t>Подготовка документации по планировке территории муниципальных образований в Свердловской области</t>
  </si>
  <si>
    <t>8040600</t>
  </si>
  <si>
    <t>8040601</t>
  </si>
  <si>
    <t>7445500</t>
  </si>
  <si>
    <t>Региональные целевые программы</t>
  </si>
  <si>
    <t>8000000</t>
  </si>
  <si>
    <t xml:space="preserve">Областная целевая программа "Энергосбережение в Свердловской области" на 2011 - 2015 годы"
</t>
  </si>
  <si>
    <t>8190000</t>
  </si>
  <si>
    <t>Областная целевая программа «Развитие образования в Свердловской области» («Наша новая школа») на 2011-2015 годы</t>
  </si>
  <si>
    <t>8110000</t>
  </si>
  <si>
    <t>8110020</t>
  </si>
  <si>
    <t>Областная целевая программа "Совершенствование оказания медицинской помощи населению, предупреждение и борьба с социально значимыми заболеваниями на территории Свердловской области" на 2011 - 2015 годы"</t>
  </si>
  <si>
    <t>Направление "Совершенствование организации медицинской помощи учащимся общеобразовательных учреждений и детско-юношеских спортивных школ Свердловской области" на 2011-2015 годы</t>
  </si>
  <si>
    <t>8090000</t>
  </si>
  <si>
    <t>8090999</t>
  </si>
  <si>
    <t>8110010</t>
  </si>
  <si>
    <t>36567,50</t>
  </si>
  <si>
    <t>505,5</t>
  </si>
  <si>
    <t>Приложение № 4                                                              к решению Думы МО Красноуфимский округ                   от 28.02.2013 г. № 92</t>
  </si>
  <si>
    <t xml:space="preserve">Областная целевая программа"Информационное общество Свердловской области" 2011 - 2015 годы   </t>
  </si>
  <si>
    <t>ОЦП "Информационное общество Свердловской области" на 2011 - 2015 годы</t>
  </si>
  <si>
    <t>119758</t>
  </si>
  <si>
    <t>42985</t>
  </si>
  <si>
    <t>-42985</t>
  </si>
  <si>
    <t>-50000</t>
  </si>
  <si>
    <t>-200000</t>
  </si>
  <si>
    <t>Резервные фонды  местных администраций</t>
  </si>
  <si>
    <t>Пособия и компенсации гражданам и иные социальные выплаты</t>
  </si>
  <si>
    <t>321</t>
  </si>
  <si>
    <t>47400</t>
  </si>
  <si>
    <t>-47400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</si>
</sst>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  <numFmt numFmtId="170" formatCode="#,##0.00&quot;р.&quot;"/>
  </numFmts>
  <fonts count="25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53" applyFont="1" applyBorder="1" applyAlignment="1">
      <alignment vertical="top" wrapText="1"/>
      <protection/>
    </xf>
    <xf numFmtId="49" fontId="0" fillId="24" borderId="10" xfId="53" applyNumberFormat="1" applyFont="1" applyFill="1" applyBorder="1" applyAlignment="1">
      <alignment horizontal="center" vertical="top" wrapText="1"/>
      <protection/>
    </xf>
    <xf numFmtId="0" fontId="0" fillId="24" borderId="10" xfId="53" applyFont="1" applyFill="1" applyBorder="1" applyAlignment="1">
      <alignment horizontal="left" vertical="top" wrapText="1"/>
      <protection/>
    </xf>
    <xf numFmtId="49" fontId="0" fillId="24" borderId="10" xfId="0" applyNumberFormat="1" applyFont="1" applyFill="1" applyBorder="1" applyAlignment="1">
      <alignment horizontal="center" vertical="top" wrapText="1"/>
    </xf>
    <xf numFmtId="49" fontId="0" fillId="24" borderId="12" xfId="0" applyNumberFormat="1" applyFont="1" applyFill="1" applyBorder="1" applyAlignment="1">
      <alignment horizontal="center" vertical="top" wrapText="1"/>
    </xf>
    <xf numFmtId="49" fontId="0" fillId="24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24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49" fontId="0" fillId="0" borderId="10" xfId="53" applyNumberFormat="1" applyFont="1" applyBorder="1" applyAlignment="1">
      <alignment vertical="top" wrapText="1"/>
      <protection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49" fontId="0" fillId="2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vertical="top" wrapText="1"/>
    </xf>
    <xf numFmtId="49" fontId="0" fillId="0" borderId="10" xfId="53" applyNumberFormat="1" applyFont="1" applyFill="1" applyBorder="1" applyAlignment="1">
      <alignment vertical="top" wrapText="1"/>
      <protection/>
    </xf>
    <xf numFmtId="0" fontId="0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2" fontId="0" fillId="0" borderId="10" xfId="53" applyNumberFormat="1" applyFont="1" applyFill="1" applyBorder="1">
      <alignment/>
      <protection/>
    </xf>
    <xf numFmtId="49" fontId="0" fillId="0" borderId="10" xfId="53" applyNumberFormat="1" applyFont="1" applyFill="1" applyBorder="1" applyAlignment="1">
      <alignment horizontal="center" vertical="top" wrapText="1"/>
      <protection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53" applyNumberFormat="1" applyFont="1" applyBorder="1" applyAlignment="1">
      <alignment horizontal="left" vertical="top" wrapText="1"/>
      <protection/>
    </xf>
    <xf numFmtId="49" fontId="0" fillId="24" borderId="10" xfId="53" applyNumberFormat="1" applyFont="1" applyFill="1" applyBorder="1" applyAlignment="1">
      <alignment vertical="top" wrapText="1"/>
      <protection/>
    </xf>
    <xf numFmtId="49" fontId="0" fillId="24" borderId="10" xfId="0" applyNumberFormat="1" applyFont="1" applyFill="1" applyBorder="1" applyAlignment="1">
      <alignment horizontal="center" vertical="top"/>
    </xf>
    <xf numFmtId="0" fontId="0" fillId="0" borderId="10" xfId="53" applyNumberFormat="1" applyFont="1" applyBorder="1" applyAlignment="1">
      <alignment vertical="top" wrapText="1"/>
      <protection/>
    </xf>
    <xf numFmtId="0" fontId="0" fillId="0" borderId="10" xfId="53" applyFont="1" applyFill="1" applyBorder="1" applyAlignment="1">
      <alignment vertical="top" wrapText="1"/>
      <protection/>
    </xf>
    <xf numFmtId="0" fontId="0" fillId="0" borderId="10" xfId="54" applyNumberFormat="1" applyFont="1" applyBorder="1" applyAlignment="1">
      <alignment horizontal="left" vertical="top" wrapText="1"/>
      <protection/>
    </xf>
    <xf numFmtId="0" fontId="4" fillId="0" borderId="10" xfId="53" applyFont="1" applyBorder="1" applyAlignment="1">
      <alignment vertical="top" wrapText="1"/>
      <protection/>
    </xf>
    <xf numFmtId="49" fontId="4" fillId="24" borderId="10" xfId="53" applyNumberFormat="1" applyFont="1" applyFill="1" applyBorder="1" applyAlignment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49" fontId="4" fillId="24" borderId="12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0" xfId="53" applyNumberFormat="1" applyFont="1" applyFill="1" applyBorder="1">
      <alignment/>
      <protection/>
    </xf>
    <xf numFmtId="4" fontId="0" fillId="25" borderId="10" xfId="0" applyNumberFormat="1" applyFont="1" applyFill="1" applyBorder="1" applyAlignment="1">
      <alignment horizontal="right"/>
    </xf>
    <xf numFmtId="4" fontId="0" fillId="0" borderId="10" xfId="53" applyNumberFormat="1" applyFont="1" applyFill="1" applyBorder="1" applyAlignment="1">
      <alignment horizontal="right"/>
      <protection/>
    </xf>
    <xf numFmtId="4" fontId="0" fillId="25" borderId="1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9" fontId="0" fillId="25" borderId="10" xfId="53" applyNumberFormat="1" applyFont="1" applyFill="1" applyBorder="1" applyAlignment="1">
      <alignment vertical="top" wrapText="1"/>
      <protection/>
    </xf>
    <xf numFmtId="49" fontId="0" fillId="25" borderId="10" xfId="0" applyNumberFormat="1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top"/>
    </xf>
    <xf numFmtId="4" fontId="4" fillId="0" borderId="10" xfId="53" applyNumberFormat="1" applyFont="1" applyFill="1" applyBorder="1" applyAlignment="1">
      <alignment horizontal="right"/>
      <protection/>
    </xf>
    <xf numFmtId="49" fontId="0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0" fillId="0" borderId="10" xfId="53" applyFont="1" applyFill="1" applyBorder="1" applyAlignment="1">
      <alignment horizontal="left" vertical="top" wrapText="1"/>
      <protection/>
    </xf>
    <xf numFmtId="4" fontId="0" fillId="0" borderId="10" xfId="0" applyNumberFormat="1" applyFont="1" applyFill="1" applyBorder="1" applyAlignment="1">
      <alignment horizontal="center" vertical="top" wrapText="1"/>
    </xf>
    <xf numFmtId="4" fontId="0" fillId="24" borderId="10" xfId="0" applyNumberFormat="1" applyFont="1" applyFill="1" applyBorder="1" applyAlignment="1">
      <alignment horizontal="center" vertical="top" wrapText="1"/>
    </xf>
    <xf numFmtId="4" fontId="0" fillId="0" borderId="10" xfId="53" applyNumberFormat="1" applyFont="1" applyFill="1" applyBorder="1" applyAlignment="1">
      <alignment horizontal="center" vertical="top" wrapText="1"/>
      <protection/>
    </xf>
    <xf numFmtId="49" fontId="0" fillId="24" borderId="10" xfId="0" applyNumberFormat="1" applyFont="1" applyFill="1" applyBorder="1" applyAlignment="1">
      <alignment vertical="top" wrapText="1"/>
    </xf>
    <xf numFmtId="0" fontId="0" fillId="24" borderId="10" xfId="0" applyFont="1" applyFill="1" applyBorder="1" applyAlignment="1">
      <alignment vertical="top" wrapText="1"/>
    </xf>
    <xf numFmtId="2" fontId="0" fillId="24" borderId="10" xfId="0" applyNumberFormat="1" applyFont="1" applyFill="1" applyBorder="1" applyAlignment="1">
      <alignment horizontal="center" vertical="top" wrapText="1"/>
    </xf>
    <xf numFmtId="49" fontId="0" fillId="24" borderId="10" xfId="0" applyNumberFormat="1" applyFill="1" applyBorder="1" applyAlignment="1">
      <alignment horizontal="center" vertical="top"/>
    </xf>
    <xf numFmtId="0" fontId="0" fillId="0" borderId="0" xfId="0" applyFont="1" applyAlignment="1">
      <alignment wrapText="1"/>
    </xf>
    <xf numFmtId="4" fontId="0" fillId="24" borderId="10" xfId="0" applyNumberFormat="1" applyFont="1" applyFill="1" applyBorder="1" applyAlignment="1">
      <alignment horizontal="right"/>
    </xf>
    <xf numFmtId="2" fontId="0" fillId="24" borderId="10" xfId="0" applyNumberFormat="1" applyFill="1" applyBorder="1" applyAlignment="1">
      <alignment horizontal="center"/>
    </xf>
    <xf numFmtId="4" fontId="0" fillId="24" borderId="10" xfId="53" applyNumberFormat="1" applyFont="1" applyFill="1" applyBorder="1" applyAlignment="1">
      <alignment horizontal="center" vertical="top" wrapText="1"/>
      <protection/>
    </xf>
    <xf numFmtId="49" fontId="0" fillId="0" borderId="15" xfId="53" applyNumberFormat="1" applyFont="1" applyFill="1" applyBorder="1" applyAlignment="1">
      <alignment horizontal="center" vertical="top" wrapText="1"/>
      <protection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 vertical="top" wrapText="1"/>
    </xf>
    <xf numFmtId="4" fontId="0" fillId="0" borderId="10" xfId="53" applyNumberFormat="1" applyFont="1" applyFill="1" applyBorder="1">
      <alignment/>
      <protection/>
    </xf>
    <xf numFmtId="49" fontId="0" fillId="24" borderId="15" xfId="53" applyNumberFormat="1" applyFont="1" applyFill="1" applyBorder="1" applyAlignment="1">
      <alignment horizontal="center" vertical="top" wrapText="1"/>
      <protection/>
    </xf>
    <xf numFmtId="0" fontId="0" fillId="24" borderId="10" xfId="53" applyNumberFormat="1" applyFont="1" applyFill="1" applyBorder="1" applyAlignment="1">
      <alignment vertical="top" wrapText="1"/>
      <protection/>
    </xf>
    <xf numFmtId="4" fontId="0" fillId="0" borderId="0" xfId="0" applyNumberFormat="1" applyAlignment="1">
      <alignment/>
    </xf>
    <xf numFmtId="4" fontId="0" fillId="0" borderId="15" xfId="53" applyNumberFormat="1" applyFont="1" applyFill="1" applyBorder="1">
      <alignment/>
      <protection/>
    </xf>
    <xf numFmtId="0" fontId="0" fillId="0" borderId="10" xfId="53" applyFont="1" applyBorder="1">
      <alignment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0" applyFont="1" applyBorder="1" applyAlignment="1">
      <alignment horizontal="left" vertical="top" wrapText="1"/>
    </xf>
    <xf numFmtId="0" fontId="0" fillId="0" borderId="16" xfId="0" applyFont="1" applyBorder="1" applyAlignment="1">
      <alignment vertical="top" wrapText="1"/>
    </xf>
    <xf numFmtId="49" fontId="0" fillId="24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vertical="top"/>
    </xf>
    <xf numFmtId="4" fontId="0" fillId="0" borderId="15" xfId="0" applyNumberFormat="1" applyFont="1" applyFill="1" applyBorder="1" applyAlignment="1">
      <alignment horizontal="right"/>
    </xf>
    <xf numFmtId="0" fontId="0" fillId="25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42" applyFont="1" applyAlignment="1" applyProtection="1">
      <alignment wrapText="1"/>
      <protection/>
    </xf>
    <xf numFmtId="4" fontId="0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2" fontId="0" fillId="0" borderId="10" xfId="53" applyNumberFormat="1" applyFont="1" applyFill="1" applyBorder="1" applyAlignment="1">
      <alignment horizontal="center" vertical="top" wrapText="1"/>
      <protection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2008-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DEB0128DA12F6A991391BB484C27676828F870A827893936F6B74385748C936DB7C0C672286FF87B0AC43AEb9ZE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6"/>
  <sheetViews>
    <sheetView tabSelected="1" zoomScale="75" zoomScaleNormal="75" zoomScalePageLayoutView="0" workbookViewId="0" topLeftCell="A603">
      <selection activeCell="A6" sqref="A6:L625"/>
    </sheetView>
  </sheetViews>
  <sheetFormatPr defaultColWidth="9.00390625" defaultRowHeight="15.75" outlineLevelRow="1"/>
  <cols>
    <col min="1" max="1" width="36.50390625" style="0" customWidth="1"/>
    <col min="2" max="2" width="9.75390625" style="0" customWidth="1"/>
    <col min="3" max="3" width="8.25390625" style="0" customWidth="1"/>
    <col min="4" max="4" width="14.50390625" style="0" customWidth="1"/>
    <col min="5" max="5" width="5.625" style="0" customWidth="1"/>
    <col min="6" max="6" width="10.50390625" style="27" hidden="1" customWidth="1"/>
    <col min="7" max="7" width="14.25390625" style="0" hidden="1" customWidth="1"/>
    <col min="8" max="8" width="9.50390625" style="27" hidden="1" customWidth="1"/>
    <col min="9" max="9" width="4.00390625" style="0" hidden="1" customWidth="1"/>
    <col min="10" max="10" width="14.50390625" style="27" hidden="1" customWidth="1"/>
    <col min="11" max="11" width="10.625" style="0" hidden="1" customWidth="1"/>
    <col min="12" max="12" width="16.375" style="27" customWidth="1"/>
    <col min="13" max="13" width="27.875" style="0" customWidth="1"/>
  </cols>
  <sheetData>
    <row r="1" spans="1:11" ht="3.75" customHeight="1">
      <c r="A1" s="2"/>
      <c r="B1" s="13"/>
      <c r="C1" s="13"/>
      <c r="D1" s="13"/>
      <c r="E1" s="13"/>
      <c r="G1" s="13"/>
      <c r="I1" s="13"/>
      <c r="K1" s="13"/>
    </row>
    <row r="2" spans="1:12" ht="17.25" customHeight="1" hidden="1">
      <c r="A2" s="15" t="s">
        <v>172</v>
      </c>
      <c r="B2" s="13"/>
      <c r="C2" s="13"/>
      <c r="D2" s="99"/>
      <c r="E2" s="100"/>
      <c r="F2"/>
      <c r="H2"/>
      <c r="J2"/>
      <c r="L2"/>
    </row>
    <row r="3" spans="1:12" ht="18.75" hidden="1">
      <c r="A3" s="15"/>
      <c r="B3" s="17" t="s">
        <v>173</v>
      </c>
      <c r="C3" s="17"/>
      <c r="D3" s="100"/>
      <c r="E3" s="100"/>
      <c r="F3"/>
      <c r="H3"/>
      <c r="J3"/>
      <c r="L3"/>
    </row>
    <row r="4" spans="1:12" ht="39.75" customHeight="1" hidden="1">
      <c r="A4" s="15"/>
      <c r="B4" s="17"/>
      <c r="C4" s="17"/>
      <c r="D4" s="100"/>
      <c r="E4" s="100"/>
      <c r="F4"/>
      <c r="H4"/>
      <c r="J4"/>
      <c r="L4"/>
    </row>
    <row r="5" spans="1:12" ht="18.75" customHeight="1" hidden="1">
      <c r="A5" s="15"/>
      <c r="B5" s="17"/>
      <c r="C5" s="17"/>
      <c r="D5" s="100"/>
      <c r="E5" s="100"/>
      <c r="F5"/>
      <c r="H5"/>
      <c r="J5"/>
      <c r="L5"/>
    </row>
    <row r="6" spans="1:12" ht="116.25" customHeight="1">
      <c r="A6" s="15" t="s">
        <v>136</v>
      </c>
      <c r="B6" s="19" t="s">
        <v>171</v>
      </c>
      <c r="C6" s="19"/>
      <c r="D6" s="102" t="s">
        <v>668</v>
      </c>
      <c r="E6" s="102"/>
      <c r="F6" s="102"/>
      <c r="G6" s="102"/>
      <c r="H6" s="102"/>
      <c r="I6" s="102"/>
      <c r="J6" s="102"/>
      <c r="K6" s="102"/>
      <c r="L6" s="102"/>
    </row>
    <row r="7" spans="1:12" ht="42" customHeight="1">
      <c r="A7" s="101" t="s">
        <v>269</v>
      </c>
      <c r="B7" s="101"/>
      <c r="C7" s="101"/>
      <c r="D7" s="101"/>
      <c r="E7" s="101"/>
      <c r="F7"/>
      <c r="H7"/>
      <c r="J7"/>
      <c r="L7"/>
    </row>
    <row r="8" spans="1:12" ht="15.75" customHeight="1" hidden="1">
      <c r="A8" s="101"/>
      <c r="B8" s="101"/>
      <c r="C8" s="101"/>
      <c r="D8" s="101"/>
      <c r="E8" s="101"/>
      <c r="F8"/>
      <c r="H8"/>
      <c r="J8"/>
      <c r="L8"/>
    </row>
    <row r="9" spans="1:12" ht="28.5" customHeight="1" hidden="1">
      <c r="A9" s="101"/>
      <c r="B9" s="101"/>
      <c r="C9" s="101"/>
      <c r="D9" s="101"/>
      <c r="E9" s="101"/>
      <c r="F9"/>
      <c r="H9"/>
      <c r="J9"/>
      <c r="L9"/>
    </row>
    <row r="10" spans="1:11" ht="24.75" customHeight="1">
      <c r="A10" s="15"/>
      <c r="B10" s="14"/>
      <c r="C10" s="14"/>
      <c r="D10" s="14"/>
      <c r="E10" s="14"/>
      <c r="G10" s="14"/>
      <c r="I10" s="14"/>
      <c r="K10" s="14"/>
    </row>
    <row r="11" spans="1:12" ht="66" customHeight="1">
      <c r="A11" s="56" t="s">
        <v>206</v>
      </c>
      <c r="B11" s="56" t="s">
        <v>1</v>
      </c>
      <c r="C11" s="56" t="s">
        <v>2</v>
      </c>
      <c r="D11" s="56" t="s">
        <v>3</v>
      </c>
      <c r="E11" s="56" t="s">
        <v>4</v>
      </c>
      <c r="F11" s="57" t="s">
        <v>5</v>
      </c>
      <c r="G11" s="56"/>
      <c r="H11" s="57" t="s">
        <v>5</v>
      </c>
      <c r="I11" s="56"/>
      <c r="J11" s="57" t="s">
        <v>5</v>
      </c>
      <c r="K11" s="56"/>
      <c r="L11" s="57" t="s">
        <v>5</v>
      </c>
    </row>
    <row r="12" spans="1:12" ht="36.75" customHeight="1">
      <c r="A12" s="22" t="s">
        <v>247</v>
      </c>
      <c r="B12" s="16">
        <v>901</v>
      </c>
      <c r="C12" s="10"/>
      <c r="D12" s="10"/>
      <c r="E12" s="10"/>
      <c r="F12" s="42" t="e">
        <f>F13+F83+F91+F112++F165+F227+F235+F247+F297</f>
        <v>#REF!</v>
      </c>
      <c r="G12" s="10"/>
      <c r="H12" s="42" t="e">
        <f>H13+H83+H91+H112+H165+H227+H235+H247+H297</f>
        <v>#REF!</v>
      </c>
      <c r="I12" s="10"/>
      <c r="J12" s="42">
        <f>J13+J83+J91+J112++J165+J227+J235+J247+J297</f>
        <v>204673060</v>
      </c>
      <c r="K12" s="10"/>
      <c r="L12" s="42">
        <f>L13+L83+L91+L112++L165+L227+L235+L247+L297</f>
        <v>242437501.5</v>
      </c>
    </row>
    <row r="13" spans="1:12" ht="18" customHeight="1">
      <c r="A13" s="1" t="s">
        <v>137</v>
      </c>
      <c r="B13" s="10">
        <v>901</v>
      </c>
      <c r="C13" s="10" t="s">
        <v>6</v>
      </c>
      <c r="D13" s="10"/>
      <c r="E13" s="10"/>
      <c r="F13" s="45">
        <f>F14+F43+F49+F46</f>
        <v>0</v>
      </c>
      <c r="G13" s="10"/>
      <c r="H13" s="45">
        <f>H14+H43+H49+H46</f>
        <v>52456400</v>
      </c>
      <c r="I13" s="10"/>
      <c r="J13" s="45">
        <f>J14+J43+J49+J46</f>
        <v>52356400</v>
      </c>
      <c r="K13" s="10"/>
      <c r="L13" s="45">
        <f>L14+L43+L49+L46</f>
        <v>52401916</v>
      </c>
    </row>
    <row r="14" spans="1:12" ht="69.75" customHeight="1">
      <c r="A14" s="1" t="s">
        <v>87</v>
      </c>
      <c r="B14" s="10">
        <v>901</v>
      </c>
      <c r="C14" s="10" t="s">
        <v>10</v>
      </c>
      <c r="D14" s="10"/>
      <c r="E14" s="10"/>
      <c r="F14" s="45">
        <f>F15+F41+F37</f>
        <v>0</v>
      </c>
      <c r="G14" s="10"/>
      <c r="H14" s="45">
        <f>H15+H41+H37+H39</f>
        <v>36674900</v>
      </c>
      <c r="I14" s="10"/>
      <c r="J14" s="45">
        <f>J15+J41+J37+J39</f>
        <v>36484900</v>
      </c>
      <c r="K14" s="10"/>
      <c r="L14" s="45">
        <f>L15+L41+L37+L39</f>
        <v>36332222</v>
      </c>
    </row>
    <row r="15" spans="1:12" ht="65.25" customHeight="1">
      <c r="A15" s="1" t="s">
        <v>81</v>
      </c>
      <c r="B15" s="10">
        <v>901</v>
      </c>
      <c r="C15" s="10" t="s">
        <v>10</v>
      </c>
      <c r="D15" s="10" t="s">
        <v>82</v>
      </c>
      <c r="E15" s="10"/>
      <c r="F15" s="45">
        <f>F16+F25+F28</f>
        <v>0</v>
      </c>
      <c r="G15" s="10"/>
      <c r="H15" s="45">
        <f>H16+H25+H28</f>
        <v>36557900</v>
      </c>
      <c r="I15" s="10"/>
      <c r="J15" s="45">
        <f>J16+J25+J28</f>
        <v>36367900</v>
      </c>
      <c r="K15" s="10"/>
      <c r="L15" s="45">
        <f>L16+L25+L28</f>
        <v>36215222</v>
      </c>
    </row>
    <row r="16" spans="1:12" ht="21" customHeight="1">
      <c r="A16" s="1" t="s">
        <v>139</v>
      </c>
      <c r="B16" s="10">
        <v>901</v>
      </c>
      <c r="C16" s="10" t="s">
        <v>10</v>
      </c>
      <c r="D16" s="10" t="s">
        <v>86</v>
      </c>
      <c r="E16" s="10"/>
      <c r="F16" s="46">
        <f>F17+F18+F19+F20+F21+F22+F23+F24</f>
        <v>0</v>
      </c>
      <c r="G16" s="10"/>
      <c r="H16" s="46">
        <f>H17+H18+H19+H20+H21+H22+H23+H24</f>
        <v>16051637</v>
      </c>
      <c r="I16" s="10"/>
      <c r="J16" s="46">
        <f>J17+J18+J19+J20+J21+J22+J23+J24</f>
        <v>15861637</v>
      </c>
      <c r="K16" s="10"/>
      <c r="L16" s="46">
        <f>L17+L18+L19+L20+L21+L22+L23+L24</f>
        <v>15742549</v>
      </c>
    </row>
    <row r="17" spans="1:12" ht="20.25" customHeight="1">
      <c r="A17" s="1" t="s">
        <v>323</v>
      </c>
      <c r="B17" s="30" t="s">
        <v>36</v>
      </c>
      <c r="C17" s="39" t="s">
        <v>10</v>
      </c>
      <c r="D17" s="10" t="s">
        <v>86</v>
      </c>
      <c r="E17" s="10" t="s">
        <v>318</v>
      </c>
      <c r="F17" s="47">
        <v>0</v>
      </c>
      <c r="G17" s="10" t="s">
        <v>447</v>
      </c>
      <c r="H17" s="47">
        <f aca="true" t="shared" si="0" ref="H17:J24">F17+G17</f>
        <v>2233793</v>
      </c>
      <c r="I17" s="10" t="s">
        <v>381</v>
      </c>
      <c r="J17" s="47">
        <f t="shared" si="0"/>
        <v>2233793</v>
      </c>
      <c r="K17" s="10"/>
      <c r="L17" s="47">
        <f aca="true" t="shared" si="1" ref="L17:L24">J17+K17</f>
        <v>2233793</v>
      </c>
    </row>
    <row r="18" spans="1:12" ht="20.25" customHeight="1">
      <c r="A18" s="1" t="s">
        <v>324</v>
      </c>
      <c r="B18" s="30" t="s">
        <v>36</v>
      </c>
      <c r="C18" s="39" t="s">
        <v>10</v>
      </c>
      <c r="D18" s="10" t="s">
        <v>86</v>
      </c>
      <c r="E18" s="10" t="s">
        <v>319</v>
      </c>
      <c r="F18" s="47">
        <v>0</v>
      </c>
      <c r="G18" s="10" t="s">
        <v>448</v>
      </c>
      <c r="H18" s="47">
        <f t="shared" si="0"/>
        <v>1450</v>
      </c>
      <c r="I18" s="10" t="s">
        <v>381</v>
      </c>
      <c r="J18" s="47">
        <f t="shared" si="0"/>
        <v>1450</v>
      </c>
      <c r="K18" s="10"/>
      <c r="L18" s="47">
        <f t="shared" si="1"/>
        <v>1450</v>
      </c>
    </row>
    <row r="19" spans="1:12" ht="31.5" customHeight="1">
      <c r="A19" s="1" t="s">
        <v>323</v>
      </c>
      <c r="B19" s="30" t="s">
        <v>36</v>
      </c>
      <c r="C19" s="39" t="s">
        <v>10</v>
      </c>
      <c r="D19" s="10" t="s">
        <v>86</v>
      </c>
      <c r="E19" s="10" t="s">
        <v>347</v>
      </c>
      <c r="F19" s="47">
        <v>0</v>
      </c>
      <c r="G19" s="10" t="s">
        <v>449</v>
      </c>
      <c r="H19" s="47">
        <f t="shared" si="0"/>
        <v>9071385</v>
      </c>
      <c r="I19" s="10" t="s">
        <v>381</v>
      </c>
      <c r="J19" s="47">
        <f t="shared" si="0"/>
        <v>9071385</v>
      </c>
      <c r="K19" s="66">
        <f>-85498-33590</f>
        <v>-119088</v>
      </c>
      <c r="L19" s="47">
        <f t="shared" si="1"/>
        <v>8952297</v>
      </c>
    </row>
    <row r="20" spans="1:12" ht="31.5" customHeight="1">
      <c r="A20" s="1" t="s">
        <v>324</v>
      </c>
      <c r="B20" s="30" t="s">
        <v>36</v>
      </c>
      <c r="C20" s="39" t="s">
        <v>10</v>
      </c>
      <c r="D20" s="10" t="s">
        <v>86</v>
      </c>
      <c r="E20" s="10" t="s">
        <v>353</v>
      </c>
      <c r="F20" s="47">
        <v>0</v>
      </c>
      <c r="G20" s="10" t="s">
        <v>450</v>
      </c>
      <c r="H20" s="47">
        <f t="shared" si="0"/>
        <v>90000</v>
      </c>
      <c r="I20" s="10" t="s">
        <v>381</v>
      </c>
      <c r="J20" s="47">
        <f t="shared" si="0"/>
        <v>90000</v>
      </c>
      <c r="K20" s="10"/>
      <c r="L20" s="47">
        <f t="shared" si="1"/>
        <v>90000</v>
      </c>
    </row>
    <row r="21" spans="1:12" ht="31.5" customHeight="1">
      <c r="A21" s="1" t="s">
        <v>325</v>
      </c>
      <c r="B21" s="30" t="s">
        <v>36</v>
      </c>
      <c r="C21" s="39" t="s">
        <v>10</v>
      </c>
      <c r="D21" s="10" t="s">
        <v>86</v>
      </c>
      <c r="E21" s="10" t="s">
        <v>320</v>
      </c>
      <c r="F21" s="47">
        <v>0</v>
      </c>
      <c r="G21" s="10" t="s">
        <v>451</v>
      </c>
      <c r="H21" s="47">
        <f t="shared" si="0"/>
        <v>652206</v>
      </c>
      <c r="I21" s="10" t="s">
        <v>381</v>
      </c>
      <c r="J21" s="47">
        <f t="shared" si="0"/>
        <v>652206</v>
      </c>
      <c r="K21" s="10"/>
      <c r="L21" s="47">
        <f t="shared" si="1"/>
        <v>652206</v>
      </c>
    </row>
    <row r="22" spans="1:12" ht="31.5" customHeight="1">
      <c r="A22" s="1" t="s">
        <v>326</v>
      </c>
      <c r="B22" s="30" t="s">
        <v>36</v>
      </c>
      <c r="C22" s="39" t="s">
        <v>10</v>
      </c>
      <c r="D22" s="10" t="s">
        <v>86</v>
      </c>
      <c r="E22" s="10" t="s">
        <v>321</v>
      </c>
      <c r="F22" s="47">
        <v>0</v>
      </c>
      <c r="G22" s="10" t="s">
        <v>452</v>
      </c>
      <c r="H22" s="47">
        <f t="shared" si="0"/>
        <v>3992666</v>
      </c>
      <c r="I22" s="10" t="s">
        <v>575</v>
      </c>
      <c r="J22" s="47">
        <f t="shared" si="0"/>
        <v>3757666</v>
      </c>
      <c r="K22" s="10"/>
      <c r="L22" s="47">
        <f t="shared" si="1"/>
        <v>3757666</v>
      </c>
    </row>
    <row r="23" spans="1:12" ht="31.5" customHeight="1">
      <c r="A23" s="1" t="s">
        <v>327</v>
      </c>
      <c r="B23" s="30" t="s">
        <v>36</v>
      </c>
      <c r="C23" s="39" t="s">
        <v>10</v>
      </c>
      <c r="D23" s="10" t="s">
        <v>86</v>
      </c>
      <c r="E23" s="10" t="s">
        <v>322</v>
      </c>
      <c r="F23" s="46">
        <v>0</v>
      </c>
      <c r="G23" s="10" t="s">
        <v>453</v>
      </c>
      <c r="H23" s="46">
        <f t="shared" si="0"/>
        <v>3041</v>
      </c>
      <c r="I23" s="10" t="s">
        <v>576</v>
      </c>
      <c r="J23" s="46">
        <f t="shared" si="0"/>
        <v>48041</v>
      </c>
      <c r="K23" s="10"/>
      <c r="L23" s="46">
        <f t="shared" si="1"/>
        <v>48041</v>
      </c>
    </row>
    <row r="24" spans="1:12" ht="19.5" customHeight="1">
      <c r="A24" s="1" t="s">
        <v>332</v>
      </c>
      <c r="B24" s="30" t="s">
        <v>36</v>
      </c>
      <c r="C24" s="39" t="s">
        <v>10</v>
      </c>
      <c r="D24" s="10" t="s">
        <v>86</v>
      </c>
      <c r="E24" s="10" t="s">
        <v>331</v>
      </c>
      <c r="F24" s="47">
        <v>0</v>
      </c>
      <c r="G24" s="10" t="s">
        <v>454</v>
      </c>
      <c r="H24" s="47">
        <f t="shared" si="0"/>
        <v>7096</v>
      </c>
      <c r="I24" s="10" t="s">
        <v>381</v>
      </c>
      <c r="J24" s="47">
        <f t="shared" si="0"/>
        <v>7096</v>
      </c>
      <c r="K24" s="10"/>
      <c r="L24" s="47">
        <f t="shared" si="1"/>
        <v>7096</v>
      </c>
    </row>
    <row r="25" spans="1:12" ht="51" customHeight="1">
      <c r="A25" s="1" t="s">
        <v>89</v>
      </c>
      <c r="B25" s="10" t="s">
        <v>36</v>
      </c>
      <c r="C25" s="10" t="s">
        <v>10</v>
      </c>
      <c r="D25" s="10" t="s">
        <v>88</v>
      </c>
      <c r="E25" s="10"/>
      <c r="F25" s="46">
        <f>F26+F27</f>
        <v>0</v>
      </c>
      <c r="G25" s="10"/>
      <c r="H25" s="46">
        <f>H26+H27</f>
        <v>969763</v>
      </c>
      <c r="I25" s="10"/>
      <c r="J25" s="46">
        <f>J26+J27</f>
        <v>969763</v>
      </c>
      <c r="K25" s="10"/>
      <c r="L25" s="46">
        <f>L26+L27</f>
        <v>969763</v>
      </c>
    </row>
    <row r="26" spans="1:12" ht="15.75">
      <c r="A26" s="1" t="s">
        <v>323</v>
      </c>
      <c r="B26" s="10" t="s">
        <v>36</v>
      </c>
      <c r="C26" s="10" t="s">
        <v>10</v>
      </c>
      <c r="D26" s="10" t="s">
        <v>88</v>
      </c>
      <c r="E26" s="10" t="s">
        <v>347</v>
      </c>
      <c r="F26" s="47">
        <v>0</v>
      </c>
      <c r="G26" s="10" t="s">
        <v>455</v>
      </c>
      <c r="H26" s="47">
        <f>F26+G26</f>
        <v>919763</v>
      </c>
      <c r="I26" s="10" t="s">
        <v>381</v>
      </c>
      <c r="J26" s="47">
        <f>H26+I26</f>
        <v>919763</v>
      </c>
      <c r="K26" s="10"/>
      <c r="L26" s="47">
        <f>J26+K26</f>
        <v>919763</v>
      </c>
    </row>
    <row r="27" spans="1:12" ht="34.5" customHeight="1">
      <c r="A27" s="1" t="s">
        <v>324</v>
      </c>
      <c r="B27" s="10" t="s">
        <v>36</v>
      </c>
      <c r="C27" s="10" t="s">
        <v>10</v>
      </c>
      <c r="D27" s="10" t="s">
        <v>88</v>
      </c>
      <c r="E27" s="10" t="s">
        <v>353</v>
      </c>
      <c r="F27" s="47">
        <v>0</v>
      </c>
      <c r="G27" s="10" t="s">
        <v>456</v>
      </c>
      <c r="H27" s="47">
        <f>F27+G27</f>
        <v>50000</v>
      </c>
      <c r="I27" s="10" t="s">
        <v>381</v>
      </c>
      <c r="J27" s="47">
        <f>H27+I27</f>
        <v>50000</v>
      </c>
      <c r="K27" s="10"/>
      <c r="L27" s="47">
        <f>J27+K27</f>
        <v>50000</v>
      </c>
    </row>
    <row r="28" spans="1:12" ht="17.25" customHeight="1">
      <c r="A28" s="1" t="s">
        <v>140</v>
      </c>
      <c r="B28" s="10">
        <v>901</v>
      </c>
      <c r="C28" s="10" t="s">
        <v>10</v>
      </c>
      <c r="D28" s="10" t="s">
        <v>90</v>
      </c>
      <c r="E28" s="10"/>
      <c r="F28" s="46">
        <f>F29+F30+F31+F32+F33+F34+F35</f>
        <v>0</v>
      </c>
      <c r="G28" s="10"/>
      <c r="H28" s="46">
        <f>H29+H30+H31+H32+H33+H34+H35</f>
        <v>19536500</v>
      </c>
      <c r="I28" s="10"/>
      <c r="J28" s="46">
        <f>J29+J30+J31+J32+J33+J34+J35</f>
        <v>19536500</v>
      </c>
      <c r="K28" s="10"/>
      <c r="L28" s="46">
        <f>L29+L30+L31+L32+L33+L34+L35</f>
        <v>19502910</v>
      </c>
    </row>
    <row r="29" spans="1:12" ht="15.75">
      <c r="A29" s="1" t="s">
        <v>323</v>
      </c>
      <c r="B29" s="30" t="s">
        <v>36</v>
      </c>
      <c r="C29" s="39" t="s">
        <v>10</v>
      </c>
      <c r="D29" s="10" t="s">
        <v>90</v>
      </c>
      <c r="E29" s="10" t="s">
        <v>318</v>
      </c>
      <c r="F29" s="47">
        <v>0</v>
      </c>
      <c r="G29" s="10" t="s">
        <v>446</v>
      </c>
      <c r="H29" s="47">
        <f aca="true" t="shared" si="2" ref="H29:J35">F29+G29</f>
        <v>1591415</v>
      </c>
      <c r="I29" s="10" t="s">
        <v>381</v>
      </c>
      <c r="J29" s="47">
        <f t="shared" si="2"/>
        <v>1591415</v>
      </c>
      <c r="K29" s="10"/>
      <c r="L29" s="47">
        <f aca="true" t="shared" si="3" ref="L29:L35">J29+K29</f>
        <v>1591415</v>
      </c>
    </row>
    <row r="30" spans="1:12" ht="23.25" customHeight="1">
      <c r="A30" s="1" t="s">
        <v>323</v>
      </c>
      <c r="B30" s="30" t="s">
        <v>36</v>
      </c>
      <c r="C30" s="39" t="s">
        <v>10</v>
      </c>
      <c r="D30" s="10" t="s">
        <v>90</v>
      </c>
      <c r="E30" s="10" t="s">
        <v>347</v>
      </c>
      <c r="F30" s="46">
        <v>0</v>
      </c>
      <c r="G30" s="10" t="s">
        <v>558</v>
      </c>
      <c r="H30" s="46">
        <f t="shared" si="2"/>
        <v>11874980</v>
      </c>
      <c r="I30" s="10" t="s">
        <v>381</v>
      </c>
      <c r="J30" s="46">
        <f t="shared" si="2"/>
        <v>11874980</v>
      </c>
      <c r="K30" s="10" t="s">
        <v>603</v>
      </c>
      <c r="L30" s="46">
        <f t="shared" si="3"/>
        <v>11841390</v>
      </c>
    </row>
    <row r="31" spans="1:12" ht="34.5" customHeight="1">
      <c r="A31" s="1" t="s">
        <v>324</v>
      </c>
      <c r="B31" s="30" t="s">
        <v>36</v>
      </c>
      <c r="C31" s="39" t="s">
        <v>10</v>
      </c>
      <c r="D31" s="10" t="s">
        <v>90</v>
      </c>
      <c r="E31" s="10" t="s">
        <v>353</v>
      </c>
      <c r="F31" s="46">
        <v>0</v>
      </c>
      <c r="G31" s="10" t="s">
        <v>381</v>
      </c>
      <c r="H31" s="46">
        <f t="shared" si="2"/>
        <v>0</v>
      </c>
      <c r="I31" s="10" t="s">
        <v>381</v>
      </c>
      <c r="J31" s="46">
        <f t="shared" si="2"/>
        <v>0</v>
      </c>
      <c r="K31" s="10"/>
      <c r="L31" s="46">
        <f t="shared" si="3"/>
        <v>0</v>
      </c>
    </row>
    <row r="32" spans="1:12" ht="34.5" customHeight="1">
      <c r="A32" s="1" t="s">
        <v>325</v>
      </c>
      <c r="B32" s="30" t="s">
        <v>36</v>
      </c>
      <c r="C32" s="39" t="s">
        <v>10</v>
      </c>
      <c r="D32" s="10" t="s">
        <v>90</v>
      </c>
      <c r="E32" s="10" t="s">
        <v>320</v>
      </c>
      <c r="F32" s="46">
        <v>0</v>
      </c>
      <c r="G32" s="70">
        <v>451681</v>
      </c>
      <c r="H32" s="46">
        <f t="shared" si="2"/>
        <v>451681</v>
      </c>
      <c r="I32" s="70">
        <v>0</v>
      </c>
      <c r="J32" s="46">
        <f t="shared" si="2"/>
        <v>451681</v>
      </c>
      <c r="K32" s="70">
        <v>-5038</v>
      </c>
      <c r="L32" s="46">
        <f t="shared" si="3"/>
        <v>446643</v>
      </c>
    </row>
    <row r="33" spans="1:12" ht="34.5" customHeight="1">
      <c r="A33" s="1" t="s">
        <v>326</v>
      </c>
      <c r="B33" s="30" t="s">
        <v>36</v>
      </c>
      <c r="C33" s="39" t="s">
        <v>10</v>
      </c>
      <c r="D33" s="10" t="s">
        <v>90</v>
      </c>
      <c r="E33" s="10" t="s">
        <v>321</v>
      </c>
      <c r="F33" s="46">
        <v>0</v>
      </c>
      <c r="G33" s="70">
        <v>5618424</v>
      </c>
      <c r="H33" s="46">
        <f t="shared" si="2"/>
        <v>5618424</v>
      </c>
      <c r="I33" s="70">
        <v>0</v>
      </c>
      <c r="J33" s="46">
        <f t="shared" si="2"/>
        <v>5618424</v>
      </c>
      <c r="K33" s="70">
        <v>5038</v>
      </c>
      <c r="L33" s="46">
        <f t="shared" si="3"/>
        <v>5623462</v>
      </c>
    </row>
    <row r="34" spans="1:12" ht="34.5" customHeight="1" hidden="1">
      <c r="A34" s="1" t="s">
        <v>327</v>
      </c>
      <c r="B34" s="30" t="s">
        <v>36</v>
      </c>
      <c r="C34" s="39" t="s">
        <v>10</v>
      </c>
      <c r="D34" s="10" t="s">
        <v>90</v>
      </c>
      <c r="E34" s="10" t="s">
        <v>322</v>
      </c>
      <c r="F34" s="47">
        <v>0</v>
      </c>
      <c r="G34" s="10" t="s">
        <v>381</v>
      </c>
      <c r="H34" s="47">
        <f t="shared" si="2"/>
        <v>0</v>
      </c>
      <c r="I34" s="10" t="s">
        <v>381</v>
      </c>
      <c r="J34" s="47">
        <f t="shared" si="2"/>
        <v>0</v>
      </c>
      <c r="K34" s="10"/>
      <c r="L34" s="47">
        <f t="shared" si="3"/>
        <v>0</v>
      </c>
    </row>
    <row r="35" spans="1:12" ht="28.5" customHeight="1" hidden="1">
      <c r="A35" s="1" t="s">
        <v>332</v>
      </c>
      <c r="B35" s="30" t="s">
        <v>36</v>
      </c>
      <c r="C35" s="39" t="s">
        <v>10</v>
      </c>
      <c r="D35" s="10" t="s">
        <v>90</v>
      </c>
      <c r="E35" s="10" t="s">
        <v>331</v>
      </c>
      <c r="F35" s="47">
        <v>0</v>
      </c>
      <c r="G35" s="10" t="s">
        <v>381</v>
      </c>
      <c r="H35" s="47">
        <f t="shared" si="2"/>
        <v>0</v>
      </c>
      <c r="I35" s="10" t="s">
        <v>381</v>
      </c>
      <c r="J35" s="47">
        <f t="shared" si="2"/>
        <v>0</v>
      </c>
      <c r="K35" s="10"/>
      <c r="L35" s="47">
        <f t="shared" si="3"/>
        <v>0</v>
      </c>
    </row>
    <row r="36" spans="1:12" ht="0.75" customHeight="1" hidden="1">
      <c r="A36" s="1"/>
      <c r="B36" s="10"/>
      <c r="C36" s="10"/>
      <c r="D36" s="10"/>
      <c r="E36" s="10"/>
      <c r="F36" s="46"/>
      <c r="G36" s="10"/>
      <c r="H36" s="46"/>
      <c r="I36" s="10"/>
      <c r="J36" s="46"/>
      <c r="K36" s="10"/>
      <c r="L36" s="46"/>
    </row>
    <row r="37" spans="1:12" ht="15" customHeight="1" hidden="1">
      <c r="A37" s="1" t="s">
        <v>419</v>
      </c>
      <c r="B37" s="10" t="s">
        <v>36</v>
      </c>
      <c r="C37" s="10" t="s">
        <v>10</v>
      </c>
      <c r="D37" s="10" t="s">
        <v>416</v>
      </c>
      <c r="E37" s="10"/>
      <c r="F37" s="46">
        <f>F38</f>
        <v>0</v>
      </c>
      <c r="G37" s="10"/>
      <c r="H37" s="46">
        <f>H38</f>
        <v>0</v>
      </c>
      <c r="I37" s="10"/>
      <c r="J37" s="46">
        <f>J38</f>
        <v>0</v>
      </c>
      <c r="K37" s="10"/>
      <c r="L37" s="46">
        <f>L38</f>
        <v>0</v>
      </c>
    </row>
    <row r="38" spans="1:12" ht="29.25" customHeight="1" hidden="1">
      <c r="A38" s="1" t="s">
        <v>323</v>
      </c>
      <c r="B38" s="10" t="s">
        <v>36</v>
      </c>
      <c r="C38" s="10" t="s">
        <v>10</v>
      </c>
      <c r="D38" s="10" t="s">
        <v>416</v>
      </c>
      <c r="E38" s="10" t="s">
        <v>318</v>
      </c>
      <c r="F38" s="46">
        <v>0</v>
      </c>
      <c r="G38" s="10"/>
      <c r="H38" s="46">
        <f>F38+G38</f>
        <v>0</v>
      </c>
      <c r="I38" s="10"/>
      <c r="J38" s="46">
        <f>H38+I38</f>
        <v>0</v>
      </c>
      <c r="K38" s="10"/>
      <c r="L38" s="46">
        <f>J38+K38</f>
        <v>0</v>
      </c>
    </row>
    <row r="39" spans="1:12" ht="69.75" customHeight="1" hidden="1">
      <c r="A39" s="1" t="s">
        <v>426</v>
      </c>
      <c r="B39" s="10" t="s">
        <v>36</v>
      </c>
      <c r="C39" s="10" t="s">
        <v>10</v>
      </c>
      <c r="D39" s="10" t="s">
        <v>425</v>
      </c>
      <c r="E39" s="10"/>
      <c r="F39" s="46"/>
      <c r="G39" s="10"/>
      <c r="H39" s="46">
        <f>H40</f>
        <v>0</v>
      </c>
      <c r="I39" s="10"/>
      <c r="J39" s="46">
        <f>J40</f>
        <v>0</v>
      </c>
      <c r="K39" s="10"/>
      <c r="L39" s="46">
        <f>L40</f>
        <v>0</v>
      </c>
    </row>
    <row r="40" spans="1:12" ht="38.25" customHeight="1" hidden="1">
      <c r="A40" s="1" t="s">
        <v>370</v>
      </c>
      <c r="B40" s="10" t="s">
        <v>36</v>
      </c>
      <c r="C40" s="10" t="s">
        <v>10</v>
      </c>
      <c r="D40" s="10" t="s">
        <v>425</v>
      </c>
      <c r="E40" s="10" t="s">
        <v>321</v>
      </c>
      <c r="F40" s="46"/>
      <c r="G40" s="10" t="s">
        <v>381</v>
      </c>
      <c r="H40" s="49">
        <f>F40+G40</f>
        <v>0</v>
      </c>
      <c r="I40" s="10" t="s">
        <v>381</v>
      </c>
      <c r="J40" s="49">
        <f>H40+I40</f>
        <v>0</v>
      </c>
      <c r="K40" s="10"/>
      <c r="L40" s="49">
        <f>J40+K40</f>
        <v>0</v>
      </c>
    </row>
    <row r="41" spans="1:12" ht="50.25" customHeight="1">
      <c r="A41" s="1" t="s">
        <v>457</v>
      </c>
      <c r="B41" s="10" t="s">
        <v>36</v>
      </c>
      <c r="C41" s="10" t="s">
        <v>10</v>
      </c>
      <c r="D41" s="10" t="s">
        <v>306</v>
      </c>
      <c r="E41" s="10"/>
      <c r="F41" s="46">
        <f>F42</f>
        <v>0</v>
      </c>
      <c r="G41" s="10"/>
      <c r="H41" s="46">
        <f>H42</f>
        <v>117000</v>
      </c>
      <c r="I41" s="10"/>
      <c r="J41" s="46">
        <f>J42</f>
        <v>117000</v>
      </c>
      <c r="K41" s="10"/>
      <c r="L41" s="46">
        <f>L42</f>
        <v>117000</v>
      </c>
    </row>
    <row r="42" spans="1:12" ht="19.5" customHeight="1">
      <c r="A42" s="1" t="s">
        <v>332</v>
      </c>
      <c r="B42" s="10" t="s">
        <v>36</v>
      </c>
      <c r="C42" s="10" t="s">
        <v>10</v>
      </c>
      <c r="D42" s="10" t="s">
        <v>306</v>
      </c>
      <c r="E42" s="10" t="s">
        <v>331</v>
      </c>
      <c r="F42" s="46">
        <v>0</v>
      </c>
      <c r="G42" s="10" t="s">
        <v>458</v>
      </c>
      <c r="H42" s="46">
        <f>F42+G42</f>
        <v>117000</v>
      </c>
      <c r="I42" s="10" t="s">
        <v>381</v>
      </c>
      <c r="J42" s="46">
        <f>H42+I42</f>
        <v>117000</v>
      </c>
      <c r="K42" s="10"/>
      <c r="L42" s="46">
        <f>J42+K42</f>
        <v>117000</v>
      </c>
    </row>
    <row r="43" spans="1:12" ht="0.75" customHeight="1" hidden="1" outlineLevel="1">
      <c r="A43" s="1" t="s">
        <v>183</v>
      </c>
      <c r="B43" s="10" t="s">
        <v>36</v>
      </c>
      <c r="C43" s="10" t="s">
        <v>185</v>
      </c>
      <c r="D43" s="10"/>
      <c r="E43" s="10"/>
      <c r="F43" s="46">
        <f>F44</f>
        <v>0</v>
      </c>
      <c r="G43" s="10"/>
      <c r="H43" s="46">
        <f>H44</f>
        <v>0</v>
      </c>
      <c r="I43" s="10"/>
      <c r="J43" s="46">
        <f>J44</f>
        <v>0</v>
      </c>
      <c r="K43" s="10"/>
      <c r="L43" s="46">
        <f>L44</f>
        <v>0</v>
      </c>
    </row>
    <row r="44" spans="1:12" ht="62.25" customHeight="1" hidden="1" outlineLevel="1">
      <c r="A44" s="1" t="s">
        <v>184</v>
      </c>
      <c r="B44" s="10" t="s">
        <v>36</v>
      </c>
      <c r="C44" s="10" t="s">
        <v>185</v>
      </c>
      <c r="D44" s="10" t="s">
        <v>186</v>
      </c>
      <c r="E44" s="10"/>
      <c r="F44" s="46">
        <f>F45</f>
        <v>0</v>
      </c>
      <c r="G44" s="10"/>
      <c r="H44" s="46">
        <f>H45</f>
        <v>0</v>
      </c>
      <c r="I44" s="10"/>
      <c r="J44" s="46">
        <f>J45</f>
        <v>0</v>
      </c>
      <c r="K44" s="10"/>
      <c r="L44" s="46">
        <f>L45</f>
        <v>0</v>
      </c>
    </row>
    <row r="45" spans="1:12" ht="39" customHeight="1" hidden="1" outlineLevel="1">
      <c r="A45" s="61" t="s">
        <v>326</v>
      </c>
      <c r="B45" s="10" t="s">
        <v>36</v>
      </c>
      <c r="C45" s="10" t="s">
        <v>185</v>
      </c>
      <c r="D45" s="10" t="s">
        <v>186</v>
      </c>
      <c r="E45" s="10" t="s">
        <v>321</v>
      </c>
      <c r="F45" s="46">
        <v>0</v>
      </c>
      <c r="G45" s="10"/>
      <c r="H45" s="46">
        <f>F45+G45</f>
        <v>0</v>
      </c>
      <c r="I45" s="10"/>
      <c r="J45" s="46">
        <f>H45+I45</f>
        <v>0</v>
      </c>
      <c r="K45" s="10"/>
      <c r="L45" s="46">
        <f>J45+K45</f>
        <v>0</v>
      </c>
    </row>
    <row r="46" spans="1:12" ht="18" customHeight="1" outlineLevel="1">
      <c r="A46" s="25" t="s">
        <v>310</v>
      </c>
      <c r="B46" s="39" t="s">
        <v>36</v>
      </c>
      <c r="C46" s="39" t="s">
        <v>94</v>
      </c>
      <c r="D46" s="39"/>
      <c r="E46" s="59"/>
      <c r="F46" s="47">
        <f>F47</f>
        <v>0</v>
      </c>
      <c r="G46" s="59"/>
      <c r="H46" s="47">
        <f>H47</f>
        <v>400000</v>
      </c>
      <c r="I46" s="59"/>
      <c r="J46" s="47">
        <f>J47</f>
        <v>400000</v>
      </c>
      <c r="K46" s="59"/>
      <c r="L46" s="47">
        <f>L47</f>
        <v>200000</v>
      </c>
    </row>
    <row r="47" spans="1:12" ht="31.5" outlineLevel="1">
      <c r="A47" s="35" t="s">
        <v>308</v>
      </c>
      <c r="B47" s="29" t="s">
        <v>36</v>
      </c>
      <c r="C47" s="29" t="s">
        <v>94</v>
      </c>
      <c r="D47" s="29" t="s">
        <v>309</v>
      </c>
      <c r="E47" s="29"/>
      <c r="F47" s="49">
        <f>F48</f>
        <v>0</v>
      </c>
      <c r="G47" s="29"/>
      <c r="H47" s="49">
        <f>H48</f>
        <v>400000</v>
      </c>
      <c r="I47" s="29"/>
      <c r="J47" s="49">
        <f>J48</f>
        <v>400000</v>
      </c>
      <c r="K47" s="29"/>
      <c r="L47" s="49">
        <f>L48</f>
        <v>200000</v>
      </c>
    </row>
    <row r="48" spans="1:12" ht="18" customHeight="1" outlineLevel="1">
      <c r="A48" s="25" t="s">
        <v>310</v>
      </c>
      <c r="B48" s="29" t="s">
        <v>36</v>
      </c>
      <c r="C48" s="29" t="s">
        <v>94</v>
      </c>
      <c r="D48" s="29" t="s">
        <v>309</v>
      </c>
      <c r="E48" s="29" t="s">
        <v>355</v>
      </c>
      <c r="F48" s="49">
        <v>0</v>
      </c>
      <c r="G48" s="29" t="s">
        <v>441</v>
      </c>
      <c r="H48" s="49">
        <f>F48+G48</f>
        <v>400000</v>
      </c>
      <c r="I48" s="29" t="s">
        <v>381</v>
      </c>
      <c r="J48" s="49">
        <f>H48+I48</f>
        <v>400000</v>
      </c>
      <c r="K48" s="29" t="s">
        <v>675</v>
      </c>
      <c r="L48" s="49">
        <f>J48+K48</f>
        <v>200000</v>
      </c>
    </row>
    <row r="49" spans="1:12" ht="24" customHeight="1">
      <c r="A49" s="1" t="s">
        <v>142</v>
      </c>
      <c r="B49" s="10">
        <v>901</v>
      </c>
      <c r="C49" s="10" t="s">
        <v>217</v>
      </c>
      <c r="D49" s="10"/>
      <c r="E49" s="10"/>
      <c r="F49" s="45">
        <f>F50+F52+F71+F80+F74+F77</f>
        <v>0</v>
      </c>
      <c r="G49" s="10"/>
      <c r="H49" s="45">
        <f>H50+H52+H71+H80+H74+H77</f>
        <v>15381500</v>
      </c>
      <c r="I49" s="10"/>
      <c r="J49" s="45">
        <f>J50+J52+J71+J80+J74+J77</f>
        <v>15471500</v>
      </c>
      <c r="K49" s="10"/>
      <c r="L49" s="45">
        <f>L50+L52+L71+L80+L74+L77</f>
        <v>15869694</v>
      </c>
    </row>
    <row r="50" spans="1:12" ht="21.75" customHeight="1" hidden="1">
      <c r="A50" s="35" t="s">
        <v>308</v>
      </c>
      <c r="B50" s="30" t="s">
        <v>36</v>
      </c>
      <c r="C50" s="10" t="s">
        <v>217</v>
      </c>
      <c r="D50" s="10" t="s">
        <v>309</v>
      </c>
      <c r="E50" s="10"/>
      <c r="F50" s="47">
        <f>F51</f>
        <v>0</v>
      </c>
      <c r="G50" s="10"/>
      <c r="H50" s="47">
        <f>H51</f>
        <v>0</v>
      </c>
      <c r="I50" s="10"/>
      <c r="J50" s="47">
        <f>J51</f>
        <v>0</v>
      </c>
      <c r="K50" s="10"/>
      <c r="L50" s="47">
        <f>L51</f>
        <v>0</v>
      </c>
    </row>
    <row r="51" spans="1:12" ht="23.25" customHeight="1" hidden="1">
      <c r="A51" s="1" t="s">
        <v>332</v>
      </c>
      <c r="B51" s="30" t="s">
        <v>36</v>
      </c>
      <c r="C51" s="10" t="s">
        <v>217</v>
      </c>
      <c r="D51" s="10" t="s">
        <v>309</v>
      </c>
      <c r="E51" s="10" t="s">
        <v>331</v>
      </c>
      <c r="F51" s="47">
        <v>0</v>
      </c>
      <c r="G51" s="10" t="s">
        <v>381</v>
      </c>
      <c r="H51" s="47">
        <f>F51+G51</f>
        <v>0</v>
      </c>
      <c r="I51" s="10" t="s">
        <v>381</v>
      </c>
      <c r="J51" s="47">
        <f>H51+I51</f>
        <v>0</v>
      </c>
      <c r="K51" s="10"/>
      <c r="L51" s="47">
        <f>J51+K51</f>
        <v>0</v>
      </c>
    </row>
    <row r="52" spans="1:12" ht="63" customHeight="1">
      <c r="A52" s="1" t="s">
        <v>110</v>
      </c>
      <c r="B52" s="10" t="s">
        <v>36</v>
      </c>
      <c r="C52" s="10" t="s">
        <v>217</v>
      </c>
      <c r="D52" s="10" t="s">
        <v>13</v>
      </c>
      <c r="E52" s="10"/>
      <c r="F52" s="45">
        <f>F56+F66+F53</f>
        <v>0</v>
      </c>
      <c r="G52" s="10"/>
      <c r="H52" s="45">
        <f>H56+H66+H53</f>
        <v>14886000</v>
      </c>
      <c r="I52" s="10"/>
      <c r="J52" s="45">
        <f>J56+J66+J53</f>
        <v>14976000</v>
      </c>
      <c r="K52" s="10"/>
      <c r="L52" s="45">
        <f>L56+L66+L53</f>
        <v>15374194</v>
      </c>
    </row>
    <row r="53" spans="1:12" ht="48.75" customHeight="1">
      <c r="A53" s="1" t="s">
        <v>400</v>
      </c>
      <c r="B53" s="10" t="s">
        <v>36</v>
      </c>
      <c r="C53" s="10" t="s">
        <v>217</v>
      </c>
      <c r="D53" s="10" t="s">
        <v>401</v>
      </c>
      <c r="E53" s="10"/>
      <c r="F53" s="45">
        <f>F54+F55</f>
        <v>0</v>
      </c>
      <c r="G53" s="10"/>
      <c r="H53" s="45">
        <f>H54+H55</f>
        <v>208000</v>
      </c>
      <c r="I53" s="10"/>
      <c r="J53" s="45">
        <f>J54+J55</f>
        <v>208000</v>
      </c>
      <c r="K53" s="10"/>
      <c r="L53" s="45">
        <f>L54+L55</f>
        <v>208000</v>
      </c>
    </row>
    <row r="54" spans="1:12" ht="0.75" customHeight="1" hidden="1">
      <c r="A54" s="68" t="s">
        <v>329</v>
      </c>
      <c r="B54" s="10" t="s">
        <v>36</v>
      </c>
      <c r="C54" s="10" t="s">
        <v>217</v>
      </c>
      <c r="D54" s="10" t="s">
        <v>401</v>
      </c>
      <c r="E54" s="10" t="s">
        <v>330</v>
      </c>
      <c r="F54" s="45">
        <v>0</v>
      </c>
      <c r="G54" s="10"/>
      <c r="H54" s="45">
        <f>F54+G54</f>
        <v>0</v>
      </c>
      <c r="I54" s="10"/>
      <c r="J54" s="45">
        <f>H54+I54</f>
        <v>0</v>
      </c>
      <c r="K54" s="10"/>
      <c r="L54" s="45">
        <f>J54+K54</f>
        <v>0</v>
      </c>
    </row>
    <row r="55" spans="1:12" ht="36.75" customHeight="1">
      <c r="A55" s="1" t="s">
        <v>370</v>
      </c>
      <c r="B55" s="10" t="s">
        <v>36</v>
      </c>
      <c r="C55" s="10" t="s">
        <v>217</v>
      </c>
      <c r="D55" s="10" t="s">
        <v>401</v>
      </c>
      <c r="E55" s="10" t="s">
        <v>321</v>
      </c>
      <c r="F55" s="45">
        <v>0</v>
      </c>
      <c r="G55" s="10" t="s">
        <v>515</v>
      </c>
      <c r="H55" s="45">
        <f>F55+G55</f>
        <v>208000</v>
      </c>
      <c r="I55" s="10" t="s">
        <v>381</v>
      </c>
      <c r="J55" s="45">
        <f>H55+I55</f>
        <v>208000</v>
      </c>
      <c r="K55" s="10"/>
      <c r="L55" s="45">
        <f>J55+K55</f>
        <v>208000</v>
      </c>
    </row>
    <row r="56" spans="1:12" ht="51" customHeight="1">
      <c r="A56" s="1" t="s">
        <v>96</v>
      </c>
      <c r="B56" s="10" t="s">
        <v>36</v>
      </c>
      <c r="C56" s="10" t="s">
        <v>217</v>
      </c>
      <c r="D56" s="10" t="s">
        <v>14</v>
      </c>
      <c r="E56" s="10"/>
      <c r="F56" s="45">
        <f>F57</f>
        <v>0</v>
      </c>
      <c r="G56" s="10"/>
      <c r="H56" s="45">
        <f>H57</f>
        <v>804000</v>
      </c>
      <c r="I56" s="10"/>
      <c r="J56" s="45">
        <f>J57</f>
        <v>894000</v>
      </c>
      <c r="K56" s="10"/>
      <c r="L56" s="45">
        <f>L57</f>
        <v>1292194</v>
      </c>
    </row>
    <row r="57" spans="1:12" ht="37.5" customHeight="1">
      <c r="A57" s="5" t="s">
        <v>143</v>
      </c>
      <c r="B57" s="12">
        <v>901</v>
      </c>
      <c r="C57" s="10" t="s">
        <v>217</v>
      </c>
      <c r="D57" s="12" t="s">
        <v>97</v>
      </c>
      <c r="E57" s="12"/>
      <c r="F57" s="46">
        <f>F60</f>
        <v>0</v>
      </c>
      <c r="G57" s="12"/>
      <c r="H57" s="46">
        <f>H60+H58</f>
        <v>804000</v>
      </c>
      <c r="I57" s="12"/>
      <c r="J57" s="46">
        <f>J60+J58</f>
        <v>894000</v>
      </c>
      <c r="K57" s="12"/>
      <c r="L57" s="46">
        <f>L60+L58</f>
        <v>1292194</v>
      </c>
    </row>
    <row r="58" spans="1:12" ht="15.75" customHeight="1" hidden="1">
      <c r="A58" s="24" t="s">
        <v>523</v>
      </c>
      <c r="B58" s="30" t="s">
        <v>36</v>
      </c>
      <c r="C58" s="10" t="s">
        <v>217</v>
      </c>
      <c r="D58" s="30" t="s">
        <v>216</v>
      </c>
      <c r="E58" s="30"/>
      <c r="F58" s="47"/>
      <c r="G58" s="30"/>
      <c r="H58" s="47">
        <f>H59</f>
        <v>0</v>
      </c>
      <c r="I58" s="30"/>
      <c r="J58" s="47">
        <f>J59</f>
        <v>0</v>
      </c>
      <c r="K58" s="30"/>
      <c r="L58" s="47">
        <f>L59</f>
        <v>0</v>
      </c>
    </row>
    <row r="59" spans="1:12" ht="18" customHeight="1" hidden="1">
      <c r="A59" s="24" t="s">
        <v>522</v>
      </c>
      <c r="B59" s="30" t="s">
        <v>36</v>
      </c>
      <c r="C59" s="10" t="s">
        <v>217</v>
      </c>
      <c r="D59" s="30" t="s">
        <v>216</v>
      </c>
      <c r="E59" s="30" t="s">
        <v>521</v>
      </c>
      <c r="F59" s="47"/>
      <c r="G59" s="30" t="s">
        <v>524</v>
      </c>
      <c r="H59" s="47">
        <v>0</v>
      </c>
      <c r="I59" s="30" t="s">
        <v>381</v>
      </c>
      <c r="J59" s="47"/>
      <c r="K59" s="30"/>
      <c r="L59" s="47"/>
    </row>
    <row r="60" spans="1:12" ht="33.75" customHeight="1">
      <c r="A60" s="1" t="s">
        <v>169</v>
      </c>
      <c r="B60" s="10" t="s">
        <v>36</v>
      </c>
      <c r="C60" s="10" t="s">
        <v>217</v>
      </c>
      <c r="D60" s="10" t="s">
        <v>170</v>
      </c>
      <c r="E60" s="10"/>
      <c r="F60" s="45">
        <f>F64+F62+F65+F61</f>
        <v>0</v>
      </c>
      <c r="G60" s="10"/>
      <c r="H60" s="45">
        <f>H64+H62+H65+H61</f>
        <v>804000</v>
      </c>
      <c r="I60" s="10"/>
      <c r="J60" s="45">
        <f>J64+J62+J65+J61+J63</f>
        <v>894000</v>
      </c>
      <c r="K60" s="10"/>
      <c r="L60" s="45">
        <f>L64+L62+L65+L61+L63</f>
        <v>1292194</v>
      </c>
    </row>
    <row r="61" spans="1:12" ht="37.5" customHeight="1" hidden="1">
      <c r="A61" s="1" t="s">
        <v>324</v>
      </c>
      <c r="B61" s="30" t="s">
        <v>36</v>
      </c>
      <c r="C61" s="39" t="s">
        <v>217</v>
      </c>
      <c r="D61" s="30" t="s">
        <v>170</v>
      </c>
      <c r="E61" s="30" t="s">
        <v>353</v>
      </c>
      <c r="F61" s="45">
        <v>0</v>
      </c>
      <c r="G61" s="10" t="s">
        <v>381</v>
      </c>
      <c r="H61" s="45">
        <f>F61+G61</f>
        <v>0</v>
      </c>
      <c r="I61" s="10" t="s">
        <v>381</v>
      </c>
      <c r="J61" s="45">
        <f>H61+I61</f>
        <v>0</v>
      </c>
      <c r="K61" s="10"/>
      <c r="L61" s="45">
        <f>J61+K61</f>
        <v>0</v>
      </c>
    </row>
    <row r="62" spans="1:12" ht="34.5" customHeight="1" hidden="1">
      <c r="A62" s="1" t="s">
        <v>325</v>
      </c>
      <c r="B62" s="10" t="s">
        <v>36</v>
      </c>
      <c r="C62" s="10" t="s">
        <v>217</v>
      </c>
      <c r="D62" s="10" t="s">
        <v>170</v>
      </c>
      <c r="E62" s="10" t="s">
        <v>320</v>
      </c>
      <c r="F62" s="45">
        <v>0</v>
      </c>
      <c r="G62" s="10"/>
      <c r="H62" s="45">
        <f>F62+G62</f>
        <v>0</v>
      </c>
      <c r="I62" s="10"/>
      <c r="J62" s="45">
        <f>H62+I62</f>
        <v>0</v>
      </c>
      <c r="K62" s="10"/>
      <c r="L62" s="45">
        <f>J62+K62</f>
        <v>0</v>
      </c>
    </row>
    <row r="63" spans="1:12" ht="34.5" customHeight="1">
      <c r="A63" s="1" t="s">
        <v>324</v>
      </c>
      <c r="B63" s="10" t="s">
        <v>36</v>
      </c>
      <c r="C63" s="10" t="s">
        <v>217</v>
      </c>
      <c r="D63" s="10" t="s">
        <v>170</v>
      </c>
      <c r="E63" s="10" t="s">
        <v>353</v>
      </c>
      <c r="F63" s="45"/>
      <c r="G63" s="10"/>
      <c r="H63" s="45"/>
      <c r="I63" s="10" t="s">
        <v>450</v>
      </c>
      <c r="J63" s="45">
        <f>H63+I63</f>
        <v>90000</v>
      </c>
      <c r="K63" s="70">
        <f>119088+33590+215516</f>
        <v>368194</v>
      </c>
      <c r="L63" s="45">
        <f>J63+K63</f>
        <v>458194</v>
      </c>
    </row>
    <row r="64" spans="1:12" ht="37.5" customHeight="1">
      <c r="A64" s="1" t="s">
        <v>326</v>
      </c>
      <c r="B64" s="10" t="s">
        <v>36</v>
      </c>
      <c r="C64" s="10" t="s">
        <v>217</v>
      </c>
      <c r="D64" s="10" t="s">
        <v>170</v>
      </c>
      <c r="E64" s="10" t="s">
        <v>321</v>
      </c>
      <c r="F64" s="45">
        <v>0</v>
      </c>
      <c r="G64" s="10" t="s">
        <v>428</v>
      </c>
      <c r="H64" s="45">
        <f>F64+G64</f>
        <v>633000</v>
      </c>
      <c r="I64" s="10" t="s">
        <v>381</v>
      </c>
      <c r="J64" s="45">
        <f>H64+I64</f>
        <v>633000</v>
      </c>
      <c r="K64" s="10"/>
      <c r="L64" s="45">
        <f>J64+K64</f>
        <v>633000</v>
      </c>
    </row>
    <row r="65" spans="1:12" ht="31.5">
      <c r="A65" s="3" t="s">
        <v>348</v>
      </c>
      <c r="B65" s="10" t="s">
        <v>36</v>
      </c>
      <c r="C65" s="10" t="s">
        <v>217</v>
      </c>
      <c r="D65" s="10" t="s">
        <v>170</v>
      </c>
      <c r="E65" s="10" t="s">
        <v>322</v>
      </c>
      <c r="F65" s="45">
        <v>0</v>
      </c>
      <c r="G65" s="10" t="s">
        <v>520</v>
      </c>
      <c r="H65" s="45">
        <f>F65+G65</f>
        <v>171000</v>
      </c>
      <c r="I65" s="10" t="s">
        <v>381</v>
      </c>
      <c r="J65" s="45">
        <f>H65+I65</f>
        <v>171000</v>
      </c>
      <c r="K65" s="10" t="s">
        <v>510</v>
      </c>
      <c r="L65" s="45">
        <f>J65+K65</f>
        <v>201000</v>
      </c>
    </row>
    <row r="66" spans="1:12" ht="33.75" customHeight="1">
      <c r="A66" s="1" t="s">
        <v>98</v>
      </c>
      <c r="B66" s="10">
        <v>901</v>
      </c>
      <c r="C66" s="10" t="s">
        <v>217</v>
      </c>
      <c r="D66" s="10" t="s">
        <v>15</v>
      </c>
      <c r="E66" s="10"/>
      <c r="F66" s="46">
        <f>F67+F68+F69+F70</f>
        <v>0</v>
      </c>
      <c r="G66" s="10" t="s">
        <v>427</v>
      </c>
      <c r="H66" s="46">
        <f>H67+H68+H69+H70</f>
        <v>13874000</v>
      </c>
      <c r="I66" s="10" t="s">
        <v>381</v>
      </c>
      <c r="J66" s="46">
        <f>J67+J68+J69+J70</f>
        <v>13874000</v>
      </c>
      <c r="K66" s="10"/>
      <c r="L66" s="46">
        <f>L67+L68+L69+L70</f>
        <v>13874000</v>
      </c>
    </row>
    <row r="67" spans="1:12" ht="15.75">
      <c r="A67" s="1" t="s">
        <v>323</v>
      </c>
      <c r="B67" s="10" t="s">
        <v>36</v>
      </c>
      <c r="C67" s="10" t="s">
        <v>217</v>
      </c>
      <c r="D67" s="10" t="s">
        <v>15</v>
      </c>
      <c r="E67" s="10" t="s">
        <v>318</v>
      </c>
      <c r="F67" s="46">
        <v>0</v>
      </c>
      <c r="G67" s="70">
        <v>12322429</v>
      </c>
      <c r="H67" s="46">
        <f>F67+G67</f>
        <v>12322429</v>
      </c>
      <c r="I67" s="70">
        <v>0</v>
      </c>
      <c r="J67" s="46">
        <f>H67+I67</f>
        <v>12322429</v>
      </c>
      <c r="K67" s="70"/>
      <c r="L67" s="46">
        <f>J67+K67</f>
        <v>12322429</v>
      </c>
    </row>
    <row r="68" spans="1:12" ht="31.5">
      <c r="A68" s="1" t="s">
        <v>324</v>
      </c>
      <c r="B68" s="10" t="s">
        <v>36</v>
      </c>
      <c r="C68" s="10" t="s">
        <v>217</v>
      </c>
      <c r="D68" s="10" t="s">
        <v>15</v>
      </c>
      <c r="E68" s="10" t="s">
        <v>319</v>
      </c>
      <c r="F68" s="46">
        <v>0</v>
      </c>
      <c r="G68" s="10" t="s">
        <v>510</v>
      </c>
      <c r="H68" s="46">
        <f>F68+G68</f>
        <v>30000</v>
      </c>
      <c r="I68" s="10" t="s">
        <v>381</v>
      </c>
      <c r="J68" s="46">
        <f>H68+I68</f>
        <v>30000</v>
      </c>
      <c r="K68" s="10"/>
      <c r="L68" s="46">
        <f>J68+K68</f>
        <v>30000</v>
      </c>
    </row>
    <row r="69" spans="1:12" ht="35.25" customHeight="1">
      <c r="A69" s="1" t="s">
        <v>325</v>
      </c>
      <c r="B69" s="10" t="s">
        <v>36</v>
      </c>
      <c r="C69" s="10" t="s">
        <v>217</v>
      </c>
      <c r="D69" s="10" t="s">
        <v>15</v>
      </c>
      <c r="E69" s="10" t="s">
        <v>320</v>
      </c>
      <c r="F69" s="46">
        <v>0</v>
      </c>
      <c r="G69" s="70">
        <v>747684</v>
      </c>
      <c r="H69" s="46">
        <f>F69+G69</f>
        <v>747684</v>
      </c>
      <c r="I69" s="70">
        <v>0</v>
      </c>
      <c r="J69" s="46">
        <f>H69+I69</f>
        <v>747684</v>
      </c>
      <c r="K69" s="70"/>
      <c r="L69" s="46">
        <f>J69+K69</f>
        <v>747684</v>
      </c>
    </row>
    <row r="70" spans="1:12" ht="31.5">
      <c r="A70" s="1" t="s">
        <v>326</v>
      </c>
      <c r="B70" s="10" t="s">
        <v>36</v>
      </c>
      <c r="C70" s="10" t="s">
        <v>217</v>
      </c>
      <c r="D70" s="10" t="s">
        <v>15</v>
      </c>
      <c r="E70" s="10" t="s">
        <v>321</v>
      </c>
      <c r="F70" s="46">
        <v>0</v>
      </c>
      <c r="G70" s="70">
        <v>773887</v>
      </c>
      <c r="H70" s="46">
        <f>F70+G70</f>
        <v>773887</v>
      </c>
      <c r="I70" s="70">
        <v>0</v>
      </c>
      <c r="J70" s="46">
        <f>H70+I70</f>
        <v>773887</v>
      </c>
      <c r="K70" s="70"/>
      <c r="L70" s="46">
        <f>J70+K70</f>
        <v>773887</v>
      </c>
    </row>
    <row r="71" spans="1:12" ht="98.25" customHeight="1">
      <c r="A71" s="1" t="s">
        <v>174</v>
      </c>
      <c r="B71" s="10">
        <v>901</v>
      </c>
      <c r="C71" s="10" t="s">
        <v>217</v>
      </c>
      <c r="D71" s="10" t="s">
        <v>365</v>
      </c>
      <c r="E71" s="10"/>
      <c r="F71" s="45">
        <f>F72+F73</f>
        <v>0</v>
      </c>
      <c r="G71" s="10" t="s">
        <v>381</v>
      </c>
      <c r="H71" s="45">
        <f>H72+H73</f>
        <v>192000</v>
      </c>
      <c r="I71" s="10" t="s">
        <v>381</v>
      </c>
      <c r="J71" s="45">
        <f>J72+J73</f>
        <v>192000</v>
      </c>
      <c r="K71" s="10"/>
      <c r="L71" s="45">
        <f>L72+L73</f>
        <v>192000</v>
      </c>
    </row>
    <row r="72" spans="1:12" ht="35.25" customHeight="1">
      <c r="A72" s="1" t="s">
        <v>325</v>
      </c>
      <c r="B72" s="8" t="s">
        <v>36</v>
      </c>
      <c r="C72" s="29" t="s">
        <v>217</v>
      </c>
      <c r="D72" s="8" t="s">
        <v>365</v>
      </c>
      <c r="E72" s="8" t="s">
        <v>320</v>
      </c>
      <c r="F72" s="28">
        <v>0</v>
      </c>
      <c r="G72" s="8" t="s">
        <v>545</v>
      </c>
      <c r="H72" s="28">
        <f>F72+G72</f>
        <v>23624</v>
      </c>
      <c r="I72" s="8" t="s">
        <v>381</v>
      </c>
      <c r="J72" s="28">
        <f>H72+I72</f>
        <v>23624</v>
      </c>
      <c r="K72" s="8"/>
      <c r="L72" s="28">
        <f>J72+K72</f>
        <v>23624</v>
      </c>
    </row>
    <row r="73" spans="1:12" ht="35.25" customHeight="1">
      <c r="A73" s="1" t="s">
        <v>326</v>
      </c>
      <c r="B73" s="8" t="s">
        <v>36</v>
      </c>
      <c r="C73" s="29" t="s">
        <v>217</v>
      </c>
      <c r="D73" s="8" t="s">
        <v>365</v>
      </c>
      <c r="E73" s="8" t="s">
        <v>321</v>
      </c>
      <c r="F73" s="28">
        <v>0</v>
      </c>
      <c r="G73" s="8" t="s">
        <v>546</v>
      </c>
      <c r="H73" s="28">
        <f>F73+G73</f>
        <v>168376</v>
      </c>
      <c r="I73" s="8" t="s">
        <v>381</v>
      </c>
      <c r="J73" s="28">
        <f>H73+I73</f>
        <v>168376</v>
      </c>
      <c r="K73" s="8"/>
      <c r="L73" s="28">
        <f>J73+K73</f>
        <v>168376</v>
      </c>
    </row>
    <row r="74" spans="1:12" ht="117.75" customHeight="1">
      <c r="A74" s="43" t="s">
        <v>278</v>
      </c>
      <c r="B74" s="10" t="s">
        <v>36</v>
      </c>
      <c r="C74" s="10" t="s">
        <v>217</v>
      </c>
      <c r="D74" s="10" t="s">
        <v>366</v>
      </c>
      <c r="E74" s="10"/>
      <c r="F74" s="46">
        <f>F75+F76</f>
        <v>0</v>
      </c>
      <c r="G74" s="10" t="s">
        <v>381</v>
      </c>
      <c r="H74" s="46">
        <f>H75+H76</f>
        <v>100</v>
      </c>
      <c r="I74" s="10" t="s">
        <v>381</v>
      </c>
      <c r="J74" s="46">
        <f>J75+J76</f>
        <v>100</v>
      </c>
      <c r="K74" s="10"/>
      <c r="L74" s="46">
        <f>L75+L76</f>
        <v>100</v>
      </c>
    </row>
    <row r="75" spans="1:12" ht="34.5" customHeight="1">
      <c r="A75" s="1" t="s">
        <v>325</v>
      </c>
      <c r="B75" s="10" t="s">
        <v>36</v>
      </c>
      <c r="C75" s="10" t="s">
        <v>217</v>
      </c>
      <c r="D75" s="10" t="s">
        <v>366</v>
      </c>
      <c r="E75" s="10" t="s">
        <v>320</v>
      </c>
      <c r="F75" s="46">
        <v>0</v>
      </c>
      <c r="G75" s="70">
        <v>0</v>
      </c>
      <c r="H75" s="46">
        <f>F75+G75</f>
        <v>0</v>
      </c>
      <c r="I75" s="70">
        <v>0</v>
      </c>
      <c r="J75" s="46">
        <f>H75+I75</f>
        <v>0</v>
      </c>
      <c r="K75" s="70"/>
      <c r="L75" s="46">
        <f>J75+K75</f>
        <v>0</v>
      </c>
    </row>
    <row r="76" spans="1:12" ht="34.5" customHeight="1">
      <c r="A76" s="1" t="s">
        <v>326</v>
      </c>
      <c r="B76" s="10" t="s">
        <v>36</v>
      </c>
      <c r="C76" s="10" t="s">
        <v>217</v>
      </c>
      <c r="D76" s="10" t="s">
        <v>366</v>
      </c>
      <c r="E76" s="10" t="s">
        <v>321</v>
      </c>
      <c r="F76" s="46">
        <v>0</v>
      </c>
      <c r="G76" s="70">
        <v>100</v>
      </c>
      <c r="H76" s="46">
        <f>F76+G76</f>
        <v>100</v>
      </c>
      <c r="I76" s="70">
        <v>0</v>
      </c>
      <c r="J76" s="46">
        <f>H76+I76</f>
        <v>100</v>
      </c>
      <c r="K76" s="70"/>
      <c r="L76" s="46">
        <f>J76+K76</f>
        <v>100</v>
      </c>
    </row>
    <row r="77" spans="1:12" ht="54.75" customHeight="1">
      <c r="A77" s="43" t="s">
        <v>423</v>
      </c>
      <c r="B77" s="10" t="s">
        <v>36</v>
      </c>
      <c r="C77" s="10" t="s">
        <v>217</v>
      </c>
      <c r="D77" s="10" t="s">
        <v>367</v>
      </c>
      <c r="E77" s="10"/>
      <c r="F77" s="46">
        <f>F79</f>
        <v>0</v>
      </c>
      <c r="G77" s="10" t="s">
        <v>381</v>
      </c>
      <c r="H77" s="46">
        <f>H78+H79</f>
        <v>83400</v>
      </c>
      <c r="I77" s="10" t="s">
        <v>381</v>
      </c>
      <c r="J77" s="46">
        <f>J78+J79</f>
        <v>83400</v>
      </c>
      <c r="K77" s="10"/>
      <c r="L77" s="46">
        <f>L78+L79</f>
        <v>83400</v>
      </c>
    </row>
    <row r="78" spans="1:12" ht="57" customHeight="1">
      <c r="A78" s="1" t="s">
        <v>325</v>
      </c>
      <c r="B78" s="10" t="s">
        <v>36</v>
      </c>
      <c r="C78" s="10" t="s">
        <v>217</v>
      </c>
      <c r="D78" s="10" t="s">
        <v>367</v>
      </c>
      <c r="E78" s="10" t="s">
        <v>320</v>
      </c>
      <c r="F78" s="46"/>
      <c r="G78" s="10" t="s">
        <v>547</v>
      </c>
      <c r="H78" s="46">
        <f>F78+G78</f>
        <v>14749</v>
      </c>
      <c r="I78" s="10" t="s">
        <v>381</v>
      </c>
      <c r="J78" s="46">
        <f>H78+I78</f>
        <v>14749</v>
      </c>
      <c r="K78" s="10"/>
      <c r="L78" s="46">
        <f>J78+K78</f>
        <v>14749</v>
      </c>
    </row>
    <row r="79" spans="1:12" ht="33.75" customHeight="1">
      <c r="A79" s="1" t="s">
        <v>326</v>
      </c>
      <c r="B79" s="10" t="s">
        <v>36</v>
      </c>
      <c r="C79" s="10" t="s">
        <v>217</v>
      </c>
      <c r="D79" s="10" t="s">
        <v>367</v>
      </c>
      <c r="E79" s="10" t="s">
        <v>321</v>
      </c>
      <c r="F79" s="46">
        <v>0</v>
      </c>
      <c r="G79" s="10" t="s">
        <v>548</v>
      </c>
      <c r="H79" s="46">
        <f>F79+G79</f>
        <v>68651</v>
      </c>
      <c r="I79" s="10" t="s">
        <v>381</v>
      </c>
      <c r="J79" s="46">
        <f>H79+I79</f>
        <v>68651</v>
      </c>
      <c r="K79" s="10"/>
      <c r="L79" s="46">
        <f>J79+K79</f>
        <v>68651</v>
      </c>
    </row>
    <row r="80" spans="1:12" ht="17.25" customHeight="1">
      <c r="A80" s="24" t="s">
        <v>562</v>
      </c>
      <c r="B80" s="10" t="s">
        <v>36</v>
      </c>
      <c r="C80" s="10" t="s">
        <v>217</v>
      </c>
      <c r="D80" s="10" t="s">
        <v>257</v>
      </c>
      <c r="E80" s="10"/>
      <c r="F80" s="46">
        <f>F82+F81</f>
        <v>0</v>
      </c>
      <c r="G80" s="10" t="s">
        <v>415</v>
      </c>
      <c r="H80" s="46">
        <f>H82+H81</f>
        <v>220000</v>
      </c>
      <c r="I80" s="10" t="s">
        <v>381</v>
      </c>
      <c r="J80" s="46">
        <f>J82+J81</f>
        <v>220000</v>
      </c>
      <c r="K80" s="10"/>
      <c r="L80" s="46">
        <f>L82+L81</f>
        <v>220000</v>
      </c>
    </row>
    <row r="81" spans="1:12" ht="36" customHeight="1">
      <c r="A81" s="1" t="s">
        <v>326</v>
      </c>
      <c r="B81" s="10" t="s">
        <v>36</v>
      </c>
      <c r="C81" s="10" t="s">
        <v>217</v>
      </c>
      <c r="D81" s="10" t="s">
        <v>257</v>
      </c>
      <c r="E81" s="10" t="s">
        <v>320</v>
      </c>
      <c r="F81" s="46">
        <v>0</v>
      </c>
      <c r="G81" s="10" t="s">
        <v>502</v>
      </c>
      <c r="H81" s="46">
        <f>F81+G81</f>
        <v>20000</v>
      </c>
      <c r="I81" s="10" t="s">
        <v>381</v>
      </c>
      <c r="J81" s="46">
        <f>H81+I81</f>
        <v>20000</v>
      </c>
      <c r="K81" s="10"/>
      <c r="L81" s="46">
        <f>J81+K81</f>
        <v>20000</v>
      </c>
    </row>
    <row r="82" spans="1:12" ht="18" customHeight="1">
      <c r="A82" s="1" t="s">
        <v>332</v>
      </c>
      <c r="B82" s="10" t="s">
        <v>36</v>
      </c>
      <c r="C82" s="10" t="s">
        <v>217</v>
      </c>
      <c r="D82" s="10" t="s">
        <v>257</v>
      </c>
      <c r="E82" s="10" t="s">
        <v>321</v>
      </c>
      <c r="F82" s="46">
        <v>0</v>
      </c>
      <c r="G82" s="10" t="s">
        <v>511</v>
      </c>
      <c r="H82" s="46">
        <f>F82+G82</f>
        <v>200000</v>
      </c>
      <c r="I82" s="10" t="s">
        <v>381</v>
      </c>
      <c r="J82" s="46">
        <f>H82+I82</f>
        <v>200000</v>
      </c>
      <c r="K82" s="10"/>
      <c r="L82" s="46">
        <f>J82+K82</f>
        <v>200000</v>
      </c>
    </row>
    <row r="83" spans="1:12" ht="16.5" customHeight="1">
      <c r="A83" s="1" t="s">
        <v>144</v>
      </c>
      <c r="B83" s="10" t="s">
        <v>36</v>
      </c>
      <c r="C83" s="10" t="s">
        <v>16</v>
      </c>
      <c r="D83" s="10"/>
      <c r="E83" s="10"/>
      <c r="F83" s="45">
        <f>F84</f>
        <v>0</v>
      </c>
      <c r="G83" s="10"/>
      <c r="H83" s="45">
        <f>H84</f>
        <v>1718400</v>
      </c>
      <c r="I83" s="10"/>
      <c r="J83" s="45">
        <f>J84</f>
        <v>1718400</v>
      </c>
      <c r="K83" s="10"/>
      <c r="L83" s="45">
        <f>L84</f>
        <v>1718400</v>
      </c>
    </row>
    <row r="84" spans="1:12" ht="32.25" customHeight="1">
      <c r="A84" s="1" t="s">
        <v>99</v>
      </c>
      <c r="B84" s="10">
        <v>901</v>
      </c>
      <c r="C84" s="10" t="s">
        <v>100</v>
      </c>
      <c r="D84" s="10"/>
      <c r="E84" s="10"/>
      <c r="F84" s="46">
        <f>F85</f>
        <v>0</v>
      </c>
      <c r="G84" s="10"/>
      <c r="H84" s="46">
        <f>H85</f>
        <v>1718400</v>
      </c>
      <c r="I84" s="10"/>
      <c r="J84" s="46">
        <f>J85</f>
        <v>1718400</v>
      </c>
      <c r="K84" s="10"/>
      <c r="L84" s="46">
        <f>L85</f>
        <v>1718400</v>
      </c>
    </row>
    <row r="85" spans="1:12" ht="33.75" customHeight="1">
      <c r="A85" s="1" t="s">
        <v>138</v>
      </c>
      <c r="B85" s="10">
        <v>901</v>
      </c>
      <c r="C85" s="10" t="s">
        <v>100</v>
      </c>
      <c r="D85" s="10" t="s">
        <v>8</v>
      </c>
      <c r="E85" s="10"/>
      <c r="F85" s="46">
        <f>F86</f>
        <v>0</v>
      </c>
      <c r="G85" s="10"/>
      <c r="H85" s="46">
        <f>H86</f>
        <v>1718400</v>
      </c>
      <c r="I85" s="10"/>
      <c r="J85" s="46">
        <f>J86</f>
        <v>1718400</v>
      </c>
      <c r="K85" s="10"/>
      <c r="L85" s="46">
        <f>L86</f>
        <v>1718400</v>
      </c>
    </row>
    <row r="86" spans="1:12" ht="47.25" customHeight="1">
      <c r="A86" s="1" t="s">
        <v>231</v>
      </c>
      <c r="B86" s="10">
        <v>901</v>
      </c>
      <c r="C86" s="10" t="s">
        <v>100</v>
      </c>
      <c r="D86" s="10" t="s">
        <v>101</v>
      </c>
      <c r="E86" s="10"/>
      <c r="F86" s="45">
        <f>F87+F88+F89+F90</f>
        <v>0</v>
      </c>
      <c r="G86" s="10"/>
      <c r="H86" s="45">
        <f>H87+H88+H89+H90</f>
        <v>1718400</v>
      </c>
      <c r="I86" s="10"/>
      <c r="J86" s="45">
        <f>J87+J88+J89+J90</f>
        <v>1718400</v>
      </c>
      <c r="K86" s="10"/>
      <c r="L86" s="45">
        <f>L87+L88+L89+L90</f>
        <v>1718400</v>
      </c>
    </row>
    <row r="87" spans="1:12" ht="26.25" customHeight="1">
      <c r="A87" s="1" t="s">
        <v>323</v>
      </c>
      <c r="B87" s="10">
        <v>901</v>
      </c>
      <c r="C87" s="10" t="s">
        <v>100</v>
      </c>
      <c r="D87" s="10" t="s">
        <v>101</v>
      </c>
      <c r="E87" s="10" t="s">
        <v>318</v>
      </c>
      <c r="F87" s="45">
        <v>0</v>
      </c>
      <c r="G87" s="10" t="s">
        <v>537</v>
      </c>
      <c r="H87" s="45">
        <f>F87+G87</f>
        <v>1004500</v>
      </c>
      <c r="I87" s="10" t="s">
        <v>381</v>
      </c>
      <c r="J87" s="45">
        <v>1074840</v>
      </c>
      <c r="K87" s="10" t="s">
        <v>619</v>
      </c>
      <c r="L87" s="45">
        <f>J87+K87</f>
        <v>1237533</v>
      </c>
    </row>
    <row r="88" spans="1:12" ht="38.25" customHeight="1">
      <c r="A88" s="1" t="s">
        <v>324</v>
      </c>
      <c r="B88" s="10">
        <v>901</v>
      </c>
      <c r="C88" s="10" t="s">
        <v>100</v>
      </c>
      <c r="D88" s="10" t="s">
        <v>101</v>
      </c>
      <c r="E88" s="10" t="s">
        <v>319</v>
      </c>
      <c r="F88" s="45">
        <v>0</v>
      </c>
      <c r="G88" s="10" t="s">
        <v>381</v>
      </c>
      <c r="H88" s="45">
        <f>F88+G88</f>
        <v>0</v>
      </c>
      <c r="I88" s="10" t="s">
        <v>381</v>
      </c>
      <c r="J88" s="45">
        <f>H88+I88</f>
        <v>0</v>
      </c>
      <c r="K88" s="10" t="s">
        <v>620</v>
      </c>
      <c r="L88" s="45">
        <f>J88+K88</f>
        <v>690</v>
      </c>
    </row>
    <row r="89" spans="1:12" ht="33.75" customHeight="1">
      <c r="A89" s="1" t="s">
        <v>325</v>
      </c>
      <c r="B89" s="10">
        <v>901</v>
      </c>
      <c r="C89" s="10" t="s">
        <v>100</v>
      </c>
      <c r="D89" s="10" t="s">
        <v>101</v>
      </c>
      <c r="E89" s="10" t="s">
        <v>320</v>
      </c>
      <c r="F89" s="45">
        <v>0</v>
      </c>
      <c r="G89" s="10" t="s">
        <v>536</v>
      </c>
      <c r="H89" s="45">
        <f>F89+G89</f>
        <v>168250</v>
      </c>
      <c r="I89" s="10" t="s">
        <v>381</v>
      </c>
      <c r="J89" s="45">
        <v>160000</v>
      </c>
      <c r="K89" s="10" t="s">
        <v>621</v>
      </c>
      <c r="L89" s="45">
        <f>J89+K89</f>
        <v>128500</v>
      </c>
    </row>
    <row r="90" spans="1:12" ht="33.75" customHeight="1">
      <c r="A90" s="1" t="s">
        <v>326</v>
      </c>
      <c r="B90" s="10">
        <v>901</v>
      </c>
      <c r="C90" s="10" t="s">
        <v>100</v>
      </c>
      <c r="D90" s="10" t="s">
        <v>101</v>
      </c>
      <c r="E90" s="10" t="s">
        <v>321</v>
      </c>
      <c r="F90" s="45">
        <v>0</v>
      </c>
      <c r="G90" s="10" t="s">
        <v>535</v>
      </c>
      <c r="H90" s="45">
        <f>F90+G90</f>
        <v>545650</v>
      </c>
      <c r="I90" s="10" t="s">
        <v>381</v>
      </c>
      <c r="J90" s="45">
        <v>483560</v>
      </c>
      <c r="K90" s="10" t="s">
        <v>622</v>
      </c>
      <c r="L90" s="45">
        <f>J90+K90</f>
        <v>351677</v>
      </c>
    </row>
    <row r="91" spans="1:12" ht="36" customHeight="1">
      <c r="A91" s="1" t="s">
        <v>103</v>
      </c>
      <c r="B91" s="10" t="s">
        <v>36</v>
      </c>
      <c r="C91" s="10" t="s">
        <v>17</v>
      </c>
      <c r="D91" s="10"/>
      <c r="E91" s="10"/>
      <c r="F91" s="45" t="e">
        <f>F92+F102+F110</f>
        <v>#REF!</v>
      </c>
      <c r="G91" s="10"/>
      <c r="H91" s="45">
        <f>H92+H102+H110</f>
        <v>4375500</v>
      </c>
      <c r="I91" s="10"/>
      <c r="J91" s="45">
        <f>J92+J102+J110</f>
        <v>4375500</v>
      </c>
      <c r="K91" s="10"/>
      <c r="L91" s="45">
        <f>L92+L102+L110</f>
        <v>4330500</v>
      </c>
    </row>
    <row r="92" spans="1:12" ht="63.75" customHeight="1">
      <c r="A92" s="1" t="s">
        <v>559</v>
      </c>
      <c r="B92" s="10">
        <v>901</v>
      </c>
      <c r="C92" s="10" t="s">
        <v>18</v>
      </c>
      <c r="D92" s="10"/>
      <c r="E92" s="10"/>
      <c r="F92" s="45" t="e">
        <f>F93+#REF!</f>
        <v>#REF!</v>
      </c>
      <c r="G92" s="10"/>
      <c r="H92" s="45">
        <f>H93</f>
        <v>2804000</v>
      </c>
      <c r="I92" s="10"/>
      <c r="J92" s="45">
        <f>J93</f>
        <v>2804000</v>
      </c>
      <c r="K92" s="10"/>
      <c r="L92" s="45">
        <f>L93</f>
        <v>2759000</v>
      </c>
    </row>
    <row r="93" spans="1:12" ht="48" customHeight="1">
      <c r="A93" s="1" t="s">
        <v>104</v>
      </c>
      <c r="B93" s="10">
        <v>901</v>
      </c>
      <c r="C93" s="10" t="s">
        <v>18</v>
      </c>
      <c r="D93" s="10">
        <v>2180000</v>
      </c>
      <c r="E93" s="10"/>
      <c r="F93" s="45" t="e">
        <f>F94+F97</f>
        <v>#REF!</v>
      </c>
      <c r="G93" s="10"/>
      <c r="H93" s="45">
        <f>H94+H97</f>
        <v>2804000</v>
      </c>
      <c r="I93" s="10"/>
      <c r="J93" s="45">
        <f>J94+J97</f>
        <v>2804000</v>
      </c>
      <c r="K93" s="10"/>
      <c r="L93" s="45">
        <f>L94+L97</f>
        <v>2759000</v>
      </c>
    </row>
    <row r="94" spans="1:12" ht="47.25" customHeight="1">
      <c r="A94" s="1" t="s">
        <v>105</v>
      </c>
      <c r="B94" s="10">
        <v>901</v>
      </c>
      <c r="C94" s="10" t="s">
        <v>18</v>
      </c>
      <c r="D94" s="10" t="s">
        <v>106</v>
      </c>
      <c r="E94" s="10"/>
      <c r="F94" s="46" t="e">
        <f>F96+#REF!+F95</f>
        <v>#REF!</v>
      </c>
      <c r="G94" s="10"/>
      <c r="H94" s="46">
        <f>H96+H95</f>
        <v>1080000</v>
      </c>
      <c r="I94" s="10"/>
      <c r="J94" s="46">
        <f>J96+J95</f>
        <v>1080000</v>
      </c>
      <c r="K94" s="10"/>
      <c r="L94" s="46">
        <f>L96+L95</f>
        <v>1035000</v>
      </c>
    </row>
    <row r="95" spans="1:12" ht="51" customHeight="1">
      <c r="A95" s="1" t="s">
        <v>325</v>
      </c>
      <c r="B95" s="10" t="s">
        <v>36</v>
      </c>
      <c r="C95" s="10" t="s">
        <v>18</v>
      </c>
      <c r="D95" s="10" t="s">
        <v>106</v>
      </c>
      <c r="E95" s="10" t="s">
        <v>320</v>
      </c>
      <c r="F95" s="46">
        <v>0</v>
      </c>
      <c r="G95" s="54" t="s">
        <v>381</v>
      </c>
      <c r="H95" s="46">
        <f>F95+G95</f>
        <v>0</v>
      </c>
      <c r="I95" s="54" t="s">
        <v>592</v>
      </c>
      <c r="J95" s="46">
        <f>H95+I95</f>
        <v>18000</v>
      </c>
      <c r="K95" s="54"/>
      <c r="L95" s="46">
        <f>J95+K95</f>
        <v>18000</v>
      </c>
    </row>
    <row r="96" spans="1:12" ht="36.75" customHeight="1">
      <c r="A96" s="1" t="s">
        <v>326</v>
      </c>
      <c r="B96" s="10" t="s">
        <v>36</v>
      </c>
      <c r="C96" s="10" t="s">
        <v>18</v>
      </c>
      <c r="D96" s="10" t="s">
        <v>106</v>
      </c>
      <c r="E96" s="10" t="s">
        <v>321</v>
      </c>
      <c r="F96" s="46">
        <v>0</v>
      </c>
      <c r="G96" s="10" t="s">
        <v>430</v>
      </c>
      <c r="H96" s="46">
        <f>F96+G96</f>
        <v>1080000</v>
      </c>
      <c r="I96" s="10" t="s">
        <v>593</v>
      </c>
      <c r="J96" s="46">
        <f>H96+I96</f>
        <v>1062000</v>
      </c>
      <c r="K96" s="10" t="s">
        <v>636</v>
      </c>
      <c r="L96" s="46">
        <f>J96+K96</f>
        <v>1017000</v>
      </c>
    </row>
    <row r="97" spans="1:12" ht="61.5" customHeight="1">
      <c r="A97" s="1" t="s">
        <v>402</v>
      </c>
      <c r="B97" s="10" t="s">
        <v>36</v>
      </c>
      <c r="C97" s="39" t="s">
        <v>18</v>
      </c>
      <c r="D97" s="10" t="s">
        <v>403</v>
      </c>
      <c r="E97" s="10"/>
      <c r="F97" s="46">
        <f>F98+F99+F100+F101</f>
        <v>0</v>
      </c>
      <c r="G97" s="10"/>
      <c r="H97" s="46">
        <f>H98+H99+H100+H101</f>
        <v>1724000</v>
      </c>
      <c r="I97" s="10"/>
      <c r="J97" s="46">
        <f>J98+J99+J100+J101</f>
        <v>1724000</v>
      </c>
      <c r="K97" s="10"/>
      <c r="L97" s="46">
        <f>L98+L99+L100+L101</f>
        <v>1724000</v>
      </c>
    </row>
    <row r="98" spans="1:12" ht="22.5" customHeight="1">
      <c r="A98" s="1" t="s">
        <v>323</v>
      </c>
      <c r="B98" s="10" t="s">
        <v>36</v>
      </c>
      <c r="C98" s="10" t="s">
        <v>18</v>
      </c>
      <c r="D98" s="10" t="s">
        <v>403</v>
      </c>
      <c r="E98" s="10" t="s">
        <v>318</v>
      </c>
      <c r="F98" s="46">
        <v>0</v>
      </c>
      <c r="G98" s="10" t="s">
        <v>436</v>
      </c>
      <c r="H98" s="46">
        <f>F98+G98</f>
        <v>1328246</v>
      </c>
      <c r="I98" s="10" t="s">
        <v>381</v>
      </c>
      <c r="J98" s="46">
        <f>H98+I98</f>
        <v>1328246</v>
      </c>
      <c r="K98" s="10"/>
      <c r="L98" s="46">
        <f>J98+K98</f>
        <v>1328246</v>
      </c>
    </row>
    <row r="99" spans="1:12" ht="22.5" customHeight="1">
      <c r="A99" s="1" t="s">
        <v>324</v>
      </c>
      <c r="B99" s="10" t="s">
        <v>36</v>
      </c>
      <c r="C99" s="10" t="s">
        <v>18</v>
      </c>
      <c r="D99" s="10" t="s">
        <v>403</v>
      </c>
      <c r="E99" s="10" t="s">
        <v>319</v>
      </c>
      <c r="F99" s="46">
        <v>0</v>
      </c>
      <c r="G99" s="10" t="s">
        <v>437</v>
      </c>
      <c r="H99" s="46">
        <f>F99+G99</f>
        <v>46000</v>
      </c>
      <c r="I99" s="10" t="s">
        <v>381</v>
      </c>
      <c r="J99" s="46">
        <f>H99+I99</f>
        <v>46000</v>
      </c>
      <c r="K99" s="10"/>
      <c r="L99" s="46">
        <f>J99+K99</f>
        <v>46000</v>
      </c>
    </row>
    <row r="100" spans="1:12" ht="46.5" customHeight="1">
      <c r="A100" s="1" t="s">
        <v>325</v>
      </c>
      <c r="B100" s="10" t="s">
        <v>36</v>
      </c>
      <c r="C100" s="10" t="s">
        <v>18</v>
      </c>
      <c r="D100" s="10" t="s">
        <v>403</v>
      </c>
      <c r="E100" s="10" t="s">
        <v>320</v>
      </c>
      <c r="F100" s="46">
        <v>0</v>
      </c>
      <c r="G100" s="10" t="s">
        <v>438</v>
      </c>
      <c r="H100" s="46">
        <f>F100+G100</f>
        <v>91000</v>
      </c>
      <c r="I100" s="10" t="s">
        <v>381</v>
      </c>
      <c r="J100" s="46">
        <f>H100+I100</f>
        <v>91000</v>
      </c>
      <c r="K100" s="10" t="s">
        <v>679</v>
      </c>
      <c r="L100" s="46">
        <f>J100+K100</f>
        <v>138400</v>
      </c>
    </row>
    <row r="101" spans="1:12" ht="22.5" customHeight="1">
      <c r="A101" s="1" t="s">
        <v>370</v>
      </c>
      <c r="B101" s="10" t="s">
        <v>36</v>
      </c>
      <c r="C101" s="10" t="s">
        <v>18</v>
      </c>
      <c r="D101" s="10" t="s">
        <v>403</v>
      </c>
      <c r="E101" s="10" t="s">
        <v>321</v>
      </c>
      <c r="F101" s="46">
        <v>0</v>
      </c>
      <c r="G101" s="10" t="s">
        <v>439</v>
      </c>
      <c r="H101" s="46">
        <f>F101+G101</f>
        <v>258754</v>
      </c>
      <c r="I101" s="10" t="s">
        <v>381</v>
      </c>
      <c r="J101" s="46">
        <f>H101+I101</f>
        <v>258754</v>
      </c>
      <c r="K101" s="10" t="s">
        <v>680</v>
      </c>
      <c r="L101" s="46">
        <f>J101+K101</f>
        <v>211354</v>
      </c>
    </row>
    <row r="102" spans="1:12" ht="23.25" customHeight="1">
      <c r="A102" s="1" t="s">
        <v>107</v>
      </c>
      <c r="B102" s="10">
        <v>901</v>
      </c>
      <c r="C102" s="10" t="s">
        <v>19</v>
      </c>
      <c r="D102" s="10"/>
      <c r="E102" s="10"/>
      <c r="F102" s="45" t="e">
        <f>F103+F106</f>
        <v>#REF!</v>
      </c>
      <c r="G102" s="10"/>
      <c r="H102" s="45">
        <f>H103+H106</f>
        <v>1338000</v>
      </c>
      <c r="I102" s="10"/>
      <c r="J102" s="45">
        <f>J103+J106</f>
        <v>1338000</v>
      </c>
      <c r="K102" s="10"/>
      <c r="L102" s="45">
        <f>L103+L106</f>
        <v>1338000</v>
      </c>
    </row>
    <row r="103" spans="1:12" ht="66.75" customHeight="1">
      <c r="A103" s="24" t="s">
        <v>625</v>
      </c>
      <c r="B103" s="10">
        <v>901</v>
      </c>
      <c r="C103" s="10" t="s">
        <v>19</v>
      </c>
      <c r="D103" s="10" t="s">
        <v>627</v>
      </c>
      <c r="E103" s="10"/>
      <c r="F103" s="45" t="e">
        <f>F104</f>
        <v>#REF!</v>
      </c>
      <c r="G103" s="10"/>
      <c r="H103" s="45">
        <f>H104</f>
        <v>381000</v>
      </c>
      <c r="I103" s="10"/>
      <c r="J103" s="45">
        <f>J104</f>
        <v>381000</v>
      </c>
      <c r="K103" s="10"/>
      <c r="L103" s="45">
        <f>L104</f>
        <v>381000</v>
      </c>
    </row>
    <row r="104" spans="1:12" ht="37.5" customHeight="1">
      <c r="A104" s="24" t="s">
        <v>626</v>
      </c>
      <c r="B104" s="10" t="s">
        <v>36</v>
      </c>
      <c r="C104" s="10" t="s">
        <v>19</v>
      </c>
      <c r="D104" s="10" t="s">
        <v>628</v>
      </c>
      <c r="E104" s="10"/>
      <c r="F104" s="46" t="e">
        <f>F105+#REF!</f>
        <v>#REF!</v>
      </c>
      <c r="G104" s="10"/>
      <c r="H104" s="46">
        <f>H105</f>
        <v>381000</v>
      </c>
      <c r="I104" s="10"/>
      <c r="J104" s="46">
        <f>J105</f>
        <v>381000</v>
      </c>
      <c r="K104" s="10"/>
      <c r="L104" s="46">
        <f>L105</f>
        <v>381000</v>
      </c>
    </row>
    <row r="105" spans="1:12" ht="39" customHeight="1">
      <c r="A105" s="1" t="s">
        <v>326</v>
      </c>
      <c r="B105" s="10" t="s">
        <v>36</v>
      </c>
      <c r="C105" s="10" t="s">
        <v>19</v>
      </c>
      <c r="D105" s="10" t="s">
        <v>628</v>
      </c>
      <c r="E105" s="10" t="s">
        <v>321</v>
      </c>
      <c r="F105" s="46">
        <v>0</v>
      </c>
      <c r="G105" s="70">
        <v>381000</v>
      </c>
      <c r="H105" s="46">
        <f>F105+G105</f>
        <v>381000</v>
      </c>
      <c r="I105" s="70">
        <v>0</v>
      </c>
      <c r="J105" s="46">
        <f>H105+I105</f>
        <v>381000</v>
      </c>
      <c r="K105" s="70"/>
      <c r="L105" s="46">
        <f>J105+K105</f>
        <v>381000</v>
      </c>
    </row>
    <row r="106" spans="1:12" ht="84.75" customHeight="1">
      <c r="A106" s="44" t="s">
        <v>300</v>
      </c>
      <c r="B106" s="30" t="s">
        <v>36</v>
      </c>
      <c r="C106" s="39" t="s">
        <v>19</v>
      </c>
      <c r="D106" s="30" t="s">
        <v>284</v>
      </c>
      <c r="E106" s="30"/>
      <c r="F106" s="47">
        <f>F107</f>
        <v>0</v>
      </c>
      <c r="G106" s="30"/>
      <c r="H106" s="47">
        <f>H107</f>
        <v>957000</v>
      </c>
      <c r="I106" s="30" t="s">
        <v>381</v>
      </c>
      <c r="J106" s="47">
        <f>J107</f>
        <v>957000</v>
      </c>
      <c r="K106" s="30"/>
      <c r="L106" s="47">
        <f>L107</f>
        <v>957000</v>
      </c>
    </row>
    <row r="107" spans="1:12" ht="32.25" customHeight="1">
      <c r="A107" s="1" t="s">
        <v>326</v>
      </c>
      <c r="B107" s="30" t="s">
        <v>36</v>
      </c>
      <c r="C107" s="39" t="s">
        <v>19</v>
      </c>
      <c r="D107" s="30" t="s">
        <v>284</v>
      </c>
      <c r="E107" s="30" t="s">
        <v>321</v>
      </c>
      <c r="F107" s="47">
        <v>0</v>
      </c>
      <c r="G107" s="30" t="s">
        <v>488</v>
      </c>
      <c r="H107" s="47">
        <f>F107+G107</f>
        <v>957000</v>
      </c>
      <c r="I107" s="30" t="s">
        <v>381</v>
      </c>
      <c r="J107" s="47">
        <f>H107+I107</f>
        <v>957000</v>
      </c>
      <c r="K107" s="30"/>
      <c r="L107" s="47">
        <f>J107+K107</f>
        <v>957000</v>
      </c>
    </row>
    <row r="108" spans="1:12" ht="32.25" customHeight="1">
      <c r="A108" s="1" t="s">
        <v>623</v>
      </c>
      <c r="B108" s="10">
        <v>901</v>
      </c>
      <c r="C108" s="10" t="s">
        <v>624</v>
      </c>
      <c r="D108" s="10"/>
      <c r="E108" s="10"/>
      <c r="F108" s="45" t="e">
        <f>F110</f>
        <v>#REF!</v>
      </c>
      <c r="G108" s="10"/>
      <c r="H108" s="45">
        <f>H110</f>
        <v>233500</v>
      </c>
      <c r="I108" s="10"/>
      <c r="J108" s="45">
        <f>J110</f>
        <v>233500</v>
      </c>
      <c r="K108" s="10"/>
      <c r="L108" s="45">
        <f>L109</f>
        <v>233500</v>
      </c>
    </row>
    <row r="109" spans="1:12" ht="22.5" customHeight="1">
      <c r="A109" s="87" t="s">
        <v>312</v>
      </c>
      <c r="B109" s="10" t="s">
        <v>36</v>
      </c>
      <c r="C109" s="10" t="s">
        <v>624</v>
      </c>
      <c r="D109" s="10" t="s">
        <v>79</v>
      </c>
      <c r="E109" s="10"/>
      <c r="F109" s="45"/>
      <c r="G109" s="10"/>
      <c r="H109" s="45"/>
      <c r="I109" s="10"/>
      <c r="J109" s="45"/>
      <c r="K109" s="10"/>
      <c r="L109" s="45">
        <f>L110</f>
        <v>233500</v>
      </c>
    </row>
    <row r="110" spans="1:12" ht="81.75" customHeight="1">
      <c r="A110" s="26" t="s">
        <v>313</v>
      </c>
      <c r="B110" s="10">
        <v>901</v>
      </c>
      <c r="C110" s="10" t="s">
        <v>624</v>
      </c>
      <c r="D110" s="10" t="s">
        <v>260</v>
      </c>
      <c r="E110" s="10"/>
      <c r="F110" s="45" t="e">
        <f>#REF!+F111</f>
        <v>#REF!</v>
      </c>
      <c r="G110" s="10"/>
      <c r="H110" s="45">
        <f>H111</f>
        <v>233500</v>
      </c>
      <c r="I110" s="10"/>
      <c r="J110" s="45">
        <f>J111</f>
        <v>233500</v>
      </c>
      <c r="K110" s="10"/>
      <c r="L110" s="45">
        <f>L111</f>
        <v>233500</v>
      </c>
    </row>
    <row r="111" spans="1:12" ht="39" customHeight="1">
      <c r="A111" s="1" t="s">
        <v>326</v>
      </c>
      <c r="B111" s="10" t="s">
        <v>36</v>
      </c>
      <c r="C111" s="10" t="s">
        <v>624</v>
      </c>
      <c r="D111" s="10" t="s">
        <v>260</v>
      </c>
      <c r="E111" s="10" t="s">
        <v>321</v>
      </c>
      <c r="F111" s="45">
        <v>0</v>
      </c>
      <c r="G111" s="10" t="s">
        <v>432</v>
      </c>
      <c r="H111" s="45">
        <f>F111+G111</f>
        <v>233500</v>
      </c>
      <c r="I111" s="10" t="s">
        <v>381</v>
      </c>
      <c r="J111" s="45">
        <f>H111+I111</f>
        <v>233500</v>
      </c>
      <c r="K111" s="10"/>
      <c r="L111" s="45">
        <f>J111+K111</f>
        <v>233500</v>
      </c>
    </row>
    <row r="112" spans="1:12" ht="20.25" customHeight="1">
      <c r="A112" s="1" t="s">
        <v>145</v>
      </c>
      <c r="B112" s="10">
        <v>901</v>
      </c>
      <c r="C112" s="10" t="s">
        <v>20</v>
      </c>
      <c r="D112" s="10"/>
      <c r="E112" s="10"/>
      <c r="F112" s="45" t="e">
        <f>F113+F117+F152+F124+F147+F131</f>
        <v>#REF!</v>
      </c>
      <c r="G112" s="10"/>
      <c r="H112" s="45" t="e">
        <f>H113+H117+H152+H124+H147+H131</f>
        <v>#REF!</v>
      </c>
      <c r="I112" s="10" t="s">
        <v>381</v>
      </c>
      <c r="J112" s="45">
        <f>J113+J117+J152+J124+J147+J131</f>
        <v>17742660</v>
      </c>
      <c r="K112" s="10"/>
      <c r="L112" s="45">
        <f>L113+L117+L152+L124+L147+L131</f>
        <v>29808485.5</v>
      </c>
    </row>
    <row r="113" spans="1:12" ht="18.75" customHeight="1">
      <c r="A113" s="1" t="s">
        <v>146</v>
      </c>
      <c r="B113" s="10" t="s">
        <v>36</v>
      </c>
      <c r="C113" s="10" t="s">
        <v>21</v>
      </c>
      <c r="D113" s="10"/>
      <c r="E113" s="10"/>
      <c r="F113" s="45">
        <f>F114</f>
        <v>0</v>
      </c>
      <c r="G113" s="10"/>
      <c r="H113" s="45">
        <f>H114</f>
        <v>85000</v>
      </c>
      <c r="I113" s="10"/>
      <c r="J113" s="45">
        <f>J114</f>
        <v>85000</v>
      </c>
      <c r="K113" s="10"/>
      <c r="L113" s="45">
        <f>L114</f>
        <v>85000</v>
      </c>
    </row>
    <row r="114" spans="1:12" ht="33.75" customHeight="1">
      <c r="A114" s="1" t="s">
        <v>102</v>
      </c>
      <c r="B114" s="10" t="s">
        <v>36</v>
      </c>
      <c r="C114" s="10" t="s">
        <v>21</v>
      </c>
      <c r="D114" s="10"/>
      <c r="E114" s="10"/>
      <c r="F114" s="45">
        <f>F116</f>
        <v>0</v>
      </c>
      <c r="G114" s="10"/>
      <c r="H114" s="45">
        <f>H116</f>
        <v>85000</v>
      </c>
      <c r="I114" s="10"/>
      <c r="J114" s="45">
        <f>J116</f>
        <v>85000</v>
      </c>
      <c r="K114" s="10"/>
      <c r="L114" s="45">
        <f>L116</f>
        <v>85000</v>
      </c>
    </row>
    <row r="115" spans="1:12" ht="17.25" customHeight="1">
      <c r="A115" s="1" t="s">
        <v>560</v>
      </c>
      <c r="B115" s="10" t="s">
        <v>36</v>
      </c>
      <c r="C115" s="10" t="s">
        <v>21</v>
      </c>
      <c r="D115" s="10" t="s">
        <v>305</v>
      </c>
      <c r="E115" s="10"/>
      <c r="F115" s="45">
        <f>F116</f>
        <v>0</v>
      </c>
      <c r="G115" s="10"/>
      <c r="H115" s="45">
        <f>H116</f>
        <v>85000</v>
      </c>
      <c r="I115" s="10"/>
      <c r="J115" s="45">
        <f>J116</f>
        <v>85000</v>
      </c>
      <c r="K115" s="10"/>
      <c r="L115" s="45">
        <f>L116</f>
        <v>85000</v>
      </c>
    </row>
    <row r="116" spans="1:12" ht="17.25" customHeight="1">
      <c r="A116" s="1" t="s">
        <v>332</v>
      </c>
      <c r="B116" s="10" t="s">
        <v>36</v>
      </c>
      <c r="C116" s="10" t="s">
        <v>21</v>
      </c>
      <c r="D116" s="10" t="s">
        <v>305</v>
      </c>
      <c r="E116" s="10" t="s">
        <v>331</v>
      </c>
      <c r="F116" s="45">
        <v>0</v>
      </c>
      <c r="G116" s="10" t="s">
        <v>540</v>
      </c>
      <c r="H116" s="45">
        <f>F116+G116</f>
        <v>85000</v>
      </c>
      <c r="I116" s="10" t="s">
        <v>381</v>
      </c>
      <c r="J116" s="45">
        <f>H116+I116</f>
        <v>85000</v>
      </c>
      <c r="K116" s="10"/>
      <c r="L116" s="45">
        <f>J116+K116</f>
        <v>85000</v>
      </c>
    </row>
    <row r="117" spans="1:12" ht="16.5" customHeight="1">
      <c r="A117" s="1" t="s">
        <v>396</v>
      </c>
      <c r="B117" s="10" t="s">
        <v>36</v>
      </c>
      <c r="C117" s="10" t="s">
        <v>22</v>
      </c>
      <c r="D117" s="10"/>
      <c r="E117" s="10"/>
      <c r="F117" s="45" t="e">
        <f>F122+#REF!</f>
        <v>#REF!</v>
      </c>
      <c r="G117" s="10"/>
      <c r="H117" s="45">
        <f>H122</f>
        <v>1899000</v>
      </c>
      <c r="I117" s="10"/>
      <c r="J117" s="45">
        <f>J122</f>
        <v>1899000</v>
      </c>
      <c r="K117" s="10"/>
      <c r="L117" s="45">
        <f>L122</f>
        <v>1899000</v>
      </c>
    </row>
    <row r="118" spans="1:12" ht="0.75" customHeight="1" hidden="1">
      <c r="A118" s="1" t="s">
        <v>69</v>
      </c>
      <c r="B118" s="10" t="s">
        <v>36</v>
      </c>
      <c r="C118" s="10" t="s">
        <v>22</v>
      </c>
      <c r="D118" s="10">
        <v>2800000</v>
      </c>
      <c r="E118" s="10"/>
      <c r="F118" s="45">
        <f>F119</f>
        <v>0</v>
      </c>
      <c r="G118" s="10"/>
      <c r="H118" s="45">
        <f>H119</f>
        <v>0</v>
      </c>
      <c r="I118" s="10"/>
      <c r="J118" s="45">
        <f>J119</f>
        <v>0</v>
      </c>
      <c r="K118" s="10"/>
      <c r="L118" s="45">
        <f>L119</f>
        <v>0</v>
      </c>
    </row>
    <row r="119" spans="1:12" ht="14.25" customHeight="1" hidden="1">
      <c r="A119" s="1" t="s">
        <v>70</v>
      </c>
      <c r="B119" s="10" t="s">
        <v>36</v>
      </c>
      <c r="C119" s="10" t="s">
        <v>22</v>
      </c>
      <c r="D119" s="10" t="s">
        <v>71</v>
      </c>
      <c r="E119" s="10"/>
      <c r="F119" s="45">
        <f>F120+F121</f>
        <v>0</v>
      </c>
      <c r="G119" s="10"/>
      <c r="H119" s="45">
        <f>H120+H121</f>
        <v>0</v>
      </c>
      <c r="I119" s="10"/>
      <c r="J119" s="45">
        <f>J120+J121</f>
        <v>0</v>
      </c>
      <c r="K119" s="10"/>
      <c r="L119" s="45">
        <f>L120+L121</f>
        <v>0</v>
      </c>
    </row>
    <row r="120" spans="1:12" ht="15" customHeight="1" hidden="1">
      <c r="A120" s="3" t="s">
        <v>41</v>
      </c>
      <c r="B120" s="10" t="s">
        <v>36</v>
      </c>
      <c r="C120" s="10" t="s">
        <v>22</v>
      </c>
      <c r="D120" s="10" t="s">
        <v>71</v>
      </c>
      <c r="E120" s="10" t="s">
        <v>42</v>
      </c>
      <c r="F120" s="45">
        <v>0</v>
      </c>
      <c r="G120" s="10"/>
      <c r="H120" s="45">
        <v>0</v>
      </c>
      <c r="I120" s="10"/>
      <c r="J120" s="45">
        <v>0</v>
      </c>
      <c r="K120" s="10"/>
      <c r="L120" s="45">
        <v>0</v>
      </c>
    </row>
    <row r="121" spans="1:12" ht="29.25" customHeight="1" hidden="1">
      <c r="A121" s="1" t="s">
        <v>41</v>
      </c>
      <c r="B121" s="10" t="s">
        <v>36</v>
      </c>
      <c r="C121" s="10" t="s">
        <v>22</v>
      </c>
      <c r="D121" s="10" t="s">
        <v>71</v>
      </c>
      <c r="E121" s="10" t="s">
        <v>42</v>
      </c>
      <c r="F121" s="45">
        <v>0</v>
      </c>
      <c r="G121" s="10"/>
      <c r="H121" s="45">
        <v>0</v>
      </c>
      <c r="I121" s="10"/>
      <c r="J121" s="45">
        <v>0</v>
      </c>
      <c r="K121" s="10"/>
      <c r="L121" s="45">
        <v>0</v>
      </c>
    </row>
    <row r="122" spans="1:12" ht="82.5" customHeight="1">
      <c r="A122" s="3" t="s">
        <v>594</v>
      </c>
      <c r="B122" s="39" t="s">
        <v>36</v>
      </c>
      <c r="C122" s="39" t="s">
        <v>22</v>
      </c>
      <c r="D122" s="39" t="s">
        <v>196</v>
      </c>
      <c r="E122" s="39"/>
      <c r="F122" s="45" t="e">
        <f>#REF!+F123</f>
        <v>#REF!</v>
      </c>
      <c r="G122" s="39"/>
      <c r="H122" s="45">
        <f>H123</f>
        <v>1899000</v>
      </c>
      <c r="I122" s="39"/>
      <c r="J122" s="45">
        <f>J123</f>
        <v>1899000</v>
      </c>
      <c r="K122" s="39"/>
      <c r="L122" s="45">
        <f>L123</f>
        <v>1899000</v>
      </c>
    </row>
    <row r="123" spans="1:12" ht="36.75" customHeight="1">
      <c r="A123" s="3" t="s">
        <v>378</v>
      </c>
      <c r="B123" s="10" t="s">
        <v>36</v>
      </c>
      <c r="C123" s="10" t="s">
        <v>22</v>
      </c>
      <c r="D123" s="10" t="s">
        <v>196</v>
      </c>
      <c r="E123" s="10" t="s">
        <v>321</v>
      </c>
      <c r="F123" s="45">
        <v>0</v>
      </c>
      <c r="G123" s="78">
        <v>1899000</v>
      </c>
      <c r="H123" s="45">
        <f>F123+G123</f>
        <v>1899000</v>
      </c>
      <c r="I123" s="78">
        <v>0</v>
      </c>
      <c r="J123" s="45">
        <f>H123+I123</f>
        <v>1899000</v>
      </c>
      <c r="K123" s="78"/>
      <c r="L123" s="45">
        <f>J123+K123</f>
        <v>1899000</v>
      </c>
    </row>
    <row r="124" spans="1:12" ht="20.25" customHeight="1">
      <c r="A124" s="1" t="s">
        <v>64</v>
      </c>
      <c r="B124" s="10" t="s">
        <v>36</v>
      </c>
      <c r="C124" s="10" t="s">
        <v>65</v>
      </c>
      <c r="D124" s="10"/>
      <c r="E124" s="10"/>
      <c r="F124" s="45">
        <f>F125</f>
        <v>0</v>
      </c>
      <c r="G124" s="10"/>
      <c r="H124" s="45">
        <f>H125</f>
        <v>720000</v>
      </c>
      <c r="I124" s="10"/>
      <c r="J124" s="45">
        <f>J125</f>
        <v>720000</v>
      </c>
      <c r="K124" s="10"/>
      <c r="L124" s="45">
        <f>L125</f>
        <v>720000</v>
      </c>
    </row>
    <row r="125" spans="1:12" ht="18" customHeight="1">
      <c r="A125" s="1" t="s">
        <v>66</v>
      </c>
      <c r="B125" s="10" t="s">
        <v>36</v>
      </c>
      <c r="C125" s="10" t="s">
        <v>65</v>
      </c>
      <c r="D125" s="10" t="s">
        <v>67</v>
      </c>
      <c r="E125" s="10"/>
      <c r="F125" s="45">
        <f>F126</f>
        <v>0</v>
      </c>
      <c r="G125" s="10"/>
      <c r="H125" s="45">
        <f>H126</f>
        <v>720000</v>
      </c>
      <c r="I125" s="10"/>
      <c r="J125" s="45">
        <f>J126</f>
        <v>720000</v>
      </c>
      <c r="K125" s="10"/>
      <c r="L125" s="45">
        <f>L126</f>
        <v>720000</v>
      </c>
    </row>
    <row r="126" spans="1:12" ht="47.25" customHeight="1">
      <c r="A126" s="1" t="s">
        <v>395</v>
      </c>
      <c r="B126" s="10" t="s">
        <v>36</v>
      </c>
      <c r="C126" s="10" t="s">
        <v>65</v>
      </c>
      <c r="D126" s="10" t="s">
        <v>68</v>
      </c>
      <c r="E126" s="10"/>
      <c r="F126" s="45">
        <f>F127+F129</f>
        <v>0</v>
      </c>
      <c r="G126" s="10"/>
      <c r="H126" s="45">
        <f>H127+H129</f>
        <v>720000</v>
      </c>
      <c r="I126" s="10"/>
      <c r="J126" s="45">
        <f>J127+J129</f>
        <v>720000</v>
      </c>
      <c r="K126" s="10"/>
      <c r="L126" s="45">
        <f>L127+L129</f>
        <v>720000</v>
      </c>
    </row>
    <row r="127" spans="1:12" ht="64.5" customHeight="1">
      <c r="A127" s="68" t="s">
        <v>394</v>
      </c>
      <c r="B127" s="10" t="s">
        <v>36</v>
      </c>
      <c r="C127" s="10" t="s">
        <v>65</v>
      </c>
      <c r="D127" s="10" t="s">
        <v>390</v>
      </c>
      <c r="E127" s="10"/>
      <c r="F127" s="45">
        <f>F128</f>
        <v>0</v>
      </c>
      <c r="G127" s="10"/>
      <c r="H127" s="45">
        <f>H128</f>
        <v>520000</v>
      </c>
      <c r="I127" s="10"/>
      <c r="J127" s="45">
        <f>J128</f>
        <v>520000</v>
      </c>
      <c r="K127" s="10"/>
      <c r="L127" s="45">
        <f>L128</f>
        <v>520000</v>
      </c>
    </row>
    <row r="128" spans="1:12" ht="66" customHeight="1">
      <c r="A128" s="1" t="s">
        <v>372</v>
      </c>
      <c r="B128" s="10" t="s">
        <v>36</v>
      </c>
      <c r="C128" s="10" t="s">
        <v>65</v>
      </c>
      <c r="D128" s="10" t="s">
        <v>390</v>
      </c>
      <c r="E128" s="10" t="s">
        <v>358</v>
      </c>
      <c r="F128" s="45">
        <v>0</v>
      </c>
      <c r="G128" s="10" t="s">
        <v>541</v>
      </c>
      <c r="H128" s="45">
        <f>F128+G128</f>
        <v>520000</v>
      </c>
      <c r="I128" s="10" t="s">
        <v>381</v>
      </c>
      <c r="J128" s="45">
        <f>H128+I128</f>
        <v>520000</v>
      </c>
      <c r="K128" s="10"/>
      <c r="L128" s="45">
        <f>J128+K128</f>
        <v>520000</v>
      </c>
    </row>
    <row r="129" spans="1:12" ht="79.5" customHeight="1">
      <c r="A129" s="68" t="s">
        <v>420</v>
      </c>
      <c r="B129" s="10" t="s">
        <v>36</v>
      </c>
      <c r="C129" s="10" t="s">
        <v>65</v>
      </c>
      <c r="D129" s="10" t="s">
        <v>391</v>
      </c>
      <c r="E129" s="10"/>
      <c r="F129" s="45">
        <f>F130</f>
        <v>0</v>
      </c>
      <c r="G129" s="10"/>
      <c r="H129" s="45">
        <f>H130</f>
        <v>200000</v>
      </c>
      <c r="I129" s="10"/>
      <c r="J129" s="45">
        <f>J130</f>
        <v>200000</v>
      </c>
      <c r="K129" s="10"/>
      <c r="L129" s="45">
        <f>L130</f>
        <v>200000</v>
      </c>
    </row>
    <row r="130" spans="1:12" ht="64.5" customHeight="1">
      <c r="A130" s="1" t="s">
        <v>372</v>
      </c>
      <c r="B130" s="10" t="s">
        <v>36</v>
      </c>
      <c r="C130" s="10" t="s">
        <v>65</v>
      </c>
      <c r="D130" s="10" t="s">
        <v>391</v>
      </c>
      <c r="E130" s="10" t="s">
        <v>358</v>
      </c>
      <c r="F130" s="45">
        <v>0</v>
      </c>
      <c r="G130" s="10" t="s">
        <v>511</v>
      </c>
      <c r="H130" s="45">
        <f>G130+F130</f>
        <v>200000</v>
      </c>
      <c r="I130" s="10" t="s">
        <v>381</v>
      </c>
      <c r="J130" s="45">
        <f>I130+H130</f>
        <v>200000</v>
      </c>
      <c r="K130" s="10"/>
      <c r="L130" s="45">
        <f>K130+J130</f>
        <v>200000</v>
      </c>
    </row>
    <row r="131" spans="1:12" ht="26.25" customHeight="1">
      <c r="A131" s="68" t="s">
        <v>382</v>
      </c>
      <c r="B131" s="10" t="s">
        <v>36</v>
      </c>
      <c r="C131" s="39" t="s">
        <v>383</v>
      </c>
      <c r="D131" s="10"/>
      <c r="E131" s="10"/>
      <c r="F131" s="45" t="e">
        <f>F132+F138</f>
        <v>#REF!</v>
      </c>
      <c r="G131" s="10"/>
      <c r="H131" s="45">
        <f>H132+H138+H136</f>
        <v>12491600</v>
      </c>
      <c r="I131" s="10"/>
      <c r="J131" s="45">
        <f>J132+J138+J136</f>
        <v>12141600</v>
      </c>
      <c r="K131" s="10"/>
      <c r="L131" s="45">
        <f>L132+L138+L136+L143</f>
        <v>16605600</v>
      </c>
    </row>
    <row r="132" spans="1:12" ht="24.75" customHeight="1">
      <c r="A132" s="68" t="s">
        <v>384</v>
      </c>
      <c r="B132" s="10" t="s">
        <v>36</v>
      </c>
      <c r="C132" s="39" t="s">
        <v>383</v>
      </c>
      <c r="D132" s="10" t="s">
        <v>385</v>
      </c>
      <c r="E132" s="10"/>
      <c r="F132" s="45">
        <f>F133</f>
        <v>0</v>
      </c>
      <c r="G132" s="10"/>
      <c r="H132" s="45">
        <f>H133</f>
        <v>11776000</v>
      </c>
      <c r="I132" s="10"/>
      <c r="J132" s="45">
        <f>J133</f>
        <v>11426000</v>
      </c>
      <c r="K132" s="10"/>
      <c r="L132" s="45">
        <f>L133</f>
        <v>11426000</v>
      </c>
    </row>
    <row r="133" spans="1:12" ht="22.5" customHeight="1">
      <c r="A133" s="68" t="s">
        <v>386</v>
      </c>
      <c r="B133" s="10" t="s">
        <v>36</v>
      </c>
      <c r="C133" s="39" t="s">
        <v>383</v>
      </c>
      <c r="D133" s="10" t="s">
        <v>387</v>
      </c>
      <c r="E133" s="10"/>
      <c r="F133" s="45">
        <f>F134</f>
        <v>0</v>
      </c>
      <c r="G133" s="10"/>
      <c r="H133" s="45">
        <f>H134</f>
        <v>11776000</v>
      </c>
      <c r="I133" s="10"/>
      <c r="J133" s="45">
        <f>J134</f>
        <v>11426000</v>
      </c>
      <c r="K133" s="10"/>
      <c r="L133" s="45">
        <f>L134</f>
        <v>11426000</v>
      </c>
    </row>
    <row r="134" spans="1:12" ht="34.5" customHeight="1">
      <c r="A134" s="68" t="s">
        <v>389</v>
      </c>
      <c r="B134" s="10" t="s">
        <v>36</v>
      </c>
      <c r="C134" s="39" t="s">
        <v>383</v>
      </c>
      <c r="D134" s="10" t="s">
        <v>388</v>
      </c>
      <c r="E134" s="10"/>
      <c r="F134" s="45">
        <f>F135</f>
        <v>0</v>
      </c>
      <c r="G134" s="10"/>
      <c r="H134" s="45">
        <f>H135</f>
        <v>11776000</v>
      </c>
      <c r="I134" s="10"/>
      <c r="J134" s="45">
        <f>J135</f>
        <v>11426000</v>
      </c>
      <c r="K134" s="10"/>
      <c r="L134" s="45">
        <f>L135</f>
        <v>11426000</v>
      </c>
    </row>
    <row r="135" spans="1:12" ht="34.5" customHeight="1">
      <c r="A135" s="24" t="s">
        <v>370</v>
      </c>
      <c r="B135" s="10" t="s">
        <v>36</v>
      </c>
      <c r="C135" s="39" t="s">
        <v>383</v>
      </c>
      <c r="D135" s="10" t="s">
        <v>388</v>
      </c>
      <c r="E135" s="10" t="s">
        <v>321</v>
      </c>
      <c r="F135" s="45">
        <v>0</v>
      </c>
      <c r="G135" s="70">
        <v>11776000</v>
      </c>
      <c r="H135" s="45">
        <f>F135+G135</f>
        <v>11776000</v>
      </c>
      <c r="I135" s="70">
        <v>-350000</v>
      </c>
      <c r="J135" s="45">
        <f>H135+I135</f>
        <v>11426000</v>
      </c>
      <c r="K135" s="70"/>
      <c r="L135" s="45">
        <f>J135+K135</f>
        <v>11426000</v>
      </c>
    </row>
    <row r="136" spans="1:12" ht="70.5" customHeight="1" hidden="1">
      <c r="A136" s="24" t="s">
        <v>424</v>
      </c>
      <c r="B136" s="10" t="s">
        <v>36</v>
      </c>
      <c r="C136" s="39" t="s">
        <v>383</v>
      </c>
      <c r="D136" s="10" t="s">
        <v>425</v>
      </c>
      <c r="E136" s="10"/>
      <c r="F136" s="45"/>
      <c r="G136" s="10"/>
      <c r="H136" s="45">
        <f>H137</f>
        <v>0</v>
      </c>
      <c r="I136" s="10"/>
      <c r="J136" s="45">
        <f>J137</f>
        <v>0</v>
      </c>
      <c r="K136" s="10"/>
      <c r="L136" s="45">
        <f>L137</f>
        <v>0</v>
      </c>
    </row>
    <row r="137" spans="1:12" ht="43.5" customHeight="1" hidden="1">
      <c r="A137" s="24" t="s">
        <v>370</v>
      </c>
      <c r="B137" s="10" t="s">
        <v>36</v>
      </c>
      <c r="C137" s="39" t="s">
        <v>383</v>
      </c>
      <c r="D137" s="10" t="s">
        <v>425</v>
      </c>
      <c r="E137" s="10" t="s">
        <v>321</v>
      </c>
      <c r="F137" s="45"/>
      <c r="G137" s="70">
        <v>0</v>
      </c>
      <c r="H137" s="45">
        <f>F137+G137</f>
        <v>0</v>
      </c>
      <c r="I137" s="70">
        <v>0</v>
      </c>
      <c r="J137" s="45">
        <f>H137+I137</f>
        <v>0</v>
      </c>
      <c r="K137" s="70"/>
      <c r="L137" s="45">
        <f>J137+K137</f>
        <v>0</v>
      </c>
    </row>
    <row r="138" spans="1:12" ht="39.75" customHeight="1">
      <c r="A138" s="35" t="s">
        <v>102</v>
      </c>
      <c r="B138" s="10" t="s">
        <v>36</v>
      </c>
      <c r="C138" s="39" t="s">
        <v>383</v>
      </c>
      <c r="D138" s="10" t="s">
        <v>79</v>
      </c>
      <c r="E138" s="10"/>
      <c r="F138" s="45" t="e">
        <f>#REF!</f>
        <v>#REF!</v>
      </c>
      <c r="G138" s="10"/>
      <c r="H138" s="45">
        <f>H139+H141</f>
        <v>715600</v>
      </c>
      <c r="I138" s="10"/>
      <c r="J138" s="45">
        <f>J139+J141</f>
        <v>715600</v>
      </c>
      <c r="K138" s="10"/>
      <c r="L138" s="45">
        <f>L139+L141</f>
        <v>715600</v>
      </c>
    </row>
    <row r="139" spans="1:12" ht="64.5" customHeight="1">
      <c r="A139" s="18" t="s">
        <v>557</v>
      </c>
      <c r="B139" s="8" t="s">
        <v>36</v>
      </c>
      <c r="C139" s="29" t="s">
        <v>383</v>
      </c>
      <c r="D139" s="8" t="s">
        <v>538</v>
      </c>
      <c r="E139" s="8"/>
      <c r="F139" s="45">
        <f>F140</f>
        <v>0</v>
      </c>
      <c r="G139" s="10"/>
      <c r="H139" s="45">
        <f>H140</f>
        <v>300000</v>
      </c>
      <c r="I139" s="10"/>
      <c r="J139" s="45">
        <f>J140</f>
        <v>300000</v>
      </c>
      <c r="K139" s="10"/>
      <c r="L139" s="45">
        <f>L140</f>
        <v>300000</v>
      </c>
    </row>
    <row r="140" spans="1:12" ht="31.5">
      <c r="A140" s="24" t="s">
        <v>370</v>
      </c>
      <c r="B140" s="8" t="s">
        <v>36</v>
      </c>
      <c r="C140" s="29" t="s">
        <v>383</v>
      </c>
      <c r="D140" s="8" t="s">
        <v>538</v>
      </c>
      <c r="E140" s="8" t="s">
        <v>321</v>
      </c>
      <c r="F140" s="45">
        <v>0</v>
      </c>
      <c r="G140" s="10" t="s">
        <v>429</v>
      </c>
      <c r="H140" s="45">
        <f>F140+G140</f>
        <v>300000</v>
      </c>
      <c r="I140" s="10" t="s">
        <v>381</v>
      </c>
      <c r="J140" s="45">
        <f>H140+I140</f>
        <v>300000</v>
      </c>
      <c r="K140" s="10"/>
      <c r="L140" s="45">
        <f>J140+K140</f>
        <v>300000</v>
      </c>
    </row>
    <row r="141" spans="1:12" ht="81.75" customHeight="1">
      <c r="A141" s="1" t="s">
        <v>553</v>
      </c>
      <c r="B141" s="8" t="s">
        <v>36</v>
      </c>
      <c r="C141" s="29" t="s">
        <v>383</v>
      </c>
      <c r="D141" s="8" t="s">
        <v>291</v>
      </c>
      <c r="E141" s="8"/>
      <c r="F141" s="45">
        <f>F142</f>
        <v>0</v>
      </c>
      <c r="G141" s="10"/>
      <c r="H141" s="45">
        <f>H142</f>
        <v>415600</v>
      </c>
      <c r="I141" s="10"/>
      <c r="J141" s="45">
        <f>J142</f>
        <v>415600</v>
      </c>
      <c r="K141" s="10"/>
      <c r="L141" s="45">
        <f>L142</f>
        <v>415600</v>
      </c>
    </row>
    <row r="142" spans="1:12" ht="31.5">
      <c r="A142" s="24" t="s">
        <v>370</v>
      </c>
      <c r="B142" s="8" t="s">
        <v>36</v>
      </c>
      <c r="C142" s="29" t="s">
        <v>383</v>
      </c>
      <c r="D142" s="8" t="s">
        <v>291</v>
      </c>
      <c r="E142" s="8" t="s">
        <v>321</v>
      </c>
      <c r="F142" s="45">
        <v>0</v>
      </c>
      <c r="G142" s="10" t="s">
        <v>444</v>
      </c>
      <c r="H142" s="45">
        <f>F142+G142</f>
        <v>415600</v>
      </c>
      <c r="I142" s="10" t="s">
        <v>567</v>
      </c>
      <c r="J142" s="45">
        <f>H142+I142</f>
        <v>415600</v>
      </c>
      <c r="K142" s="10"/>
      <c r="L142" s="45">
        <f>J142+K142</f>
        <v>415600</v>
      </c>
    </row>
    <row r="143" spans="1:12" ht="47.25">
      <c r="A143" s="68" t="s">
        <v>641</v>
      </c>
      <c r="B143" s="10" t="s">
        <v>36</v>
      </c>
      <c r="C143" s="39" t="s">
        <v>383</v>
      </c>
      <c r="D143" s="10" t="s">
        <v>642</v>
      </c>
      <c r="E143" s="10"/>
      <c r="F143" s="45"/>
      <c r="G143" s="10"/>
      <c r="H143" s="79"/>
      <c r="I143" s="10"/>
      <c r="J143" s="79"/>
      <c r="K143" s="88"/>
      <c r="L143" s="79">
        <f>L144</f>
        <v>4464000</v>
      </c>
    </row>
    <row r="144" spans="1:12" ht="47.25">
      <c r="A144" s="68" t="s">
        <v>643</v>
      </c>
      <c r="B144" s="10" t="s">
        <v>36</v>
      </c>
      <c r="C144" s="39" t="s">
        <v>383</v>
      </c>
      <c r="D144" s="10" t="s">
        <v>644</v>
      </c>
      <c r="E144" s="10"/>
      <c r="F144" s="45"/>
      <c r="G144" s="10"/>
      <c r="H144" s="79"/>
      <c r="I144" s="10"/>
      <c r="J144" s="79"/>
      <c r="K144" s="88"/>
      <c r="L144" s="79">
        <f>L145</f>
        <v>4464000</v>
      </c>
    </row>
    <row r="145" spans="1:12" ht="78.75">
      <c r="A145" s="1" t="s">
        <v>645</v>
      </c>
      <c r="B145" s="8" t="s">
        <v>36</v>
      </c>
      <c r="C145" s="29" t="s">
        <v>383</v>
      </c>
      <c r="D145" s="8" t="s">
        <v>646</v>
      </c>
      <c r="E145" s="8"/>
      <c r="F145" s="45"/>
      <c r="G145" s="10"/>
      <c r="H145" s="79"/>
      <c r="I145" s="10"/>
      <c r="J145" s="79"/>
      <c r="K145" s="88"/>
      <c r="L145" s="79">
        <f>L146</f>
        <v>4464000</v>
      </c>
    </row>
    <row r="146" spans="1:12" ht="31.5">
      <c r="A146" s="24" t="s">
        <v>370</v>
      </c>
      <c r="B146" s="8" t="s">
        <v>36</v>
      </c>
      <c r="C146" s="29" t="s">
        <v>383</v>
      </c>
      <c r="D146" s="8" t="s">
        <v>646</v>
      </c>
      <c r="E146" s="8" t="s">
        <v>321</v>
      </c>
      <c r="F146" s="45"/>
      <c r="G146" s="10"/>
      <c r="H146" s="79"/>
      <c r="I146" s="10"/>
      <c r="J146" s="79"/>
      <c r="K146" s="88" t="s">
        <v>647</v>
      </c>
      <c r="L146" s="79">
        <f>J146+K146</f>
        <v>4464000</v>
      </c>
    </row>
    <row r="147" spans="1:12" ht="19.5" customHeight="1">
      <c r="A147" s="24" t="s">
        <v>233</v>
      </c>
      <c r="B147" s="10" t="s">
        <v>36</v>
      </c>
      <c r="C147" s="39" t="s">
        <v>234</v>
      </c>
      <c r="D147" s="10"/>
      <c r="E147" s="10"/>
      <c r="F147" s="47" t="e">
        <f>#REF!+F148</f>
        <v>#REF!</v>
      </c>
      <c r="G147" s="10"/>
      <c r="H147" s="47" t="e">
        <f>#REF!+H148</f>
        <v>#REF!</v>
      </c>
      <c r="I147" s="10"/>
      <c r="J147" s="47">
        <f>J148</f>
        <v>46060</v>
      </c>
      <c r="K147" s="10"/>
      <c r="L147" s="47">
        <f>L148+L150</f>
        <v>202385.5</v>
      </c>
    </row>
    <row r="148" spans="1:12" ht="47.25">
      <c r="A148" s="1" t="s">
        <v>595</v>
      </c>
      <c r="B148" s="10" t="s">
        <v>36</v>
      </c>
      <c r="C148" s="10" t="s">
        <v>234</v>
      </c>
      <c r="D148" s="10" t="s">
        <v>259</v>
      </c>
      <c r="E148" s="10"/>
      <c r="F148" s="45">
        <f>F149</f>
        <v>0</v>
      </c>
      <c r="G148" s="10"/>
      <c r="H148" s="45">
        <f>H149</f>
        <v>46060</v>
      </c>
      <c r="I148" s="10"/>
      <c r="J148" s="45">
        <f>J149</f>
        <v>46060</v>
      </c>
      <c r="K148" s="10"/>
      <c r="L148" s="45">
        <f>L149</f>
        <v>82627.5</v>
      </c>
    </row>
    <row r="149" spans="1:12" ht="48.75" customHeight="1">
      <c r="A149" s="18" t="s">
        <v>325</v>
      </c>
      <c r="B149" s="10" t="s">
        <v>36</v>
      </c>
      <c r="C149" s="10" t="s">
        <v>234</v>
      </c>
      <c r="D149" s="10" t="s">
        <v>259</v>
      </c>
      <c r="E149" s="10" t="s">
        <v>320</v>
      </c>
      <c r="F149" s="45">
        <v>0</v>
      </c>
      <c r="G149" s="10" t="s">
        <v>542</v>
      </c>
      <c r="H149" s="45">
        <f>F149+G149</f>
        <v>46060</v>
      </c>
      <c r="I149" s="10" t="s">
        <v>381</v>
      </c>
      <c r="J149" s="45">
        <f>H149+I149</f>
        <v>46060</v>
      </c>
      <c r="K149" s="10" t="s">
        <v>666</v>
      </c>
      <c r="L149" s="45">
        <f>J149+K149</f>
        <v>82627.5</v>
      </c>
    </row>
    <row r="150" spans="1:12" ht="48.75" customHeight="1">
      <c r="A150" s="1" t="s">
        <v>670</v>
      </c>
      <c r="B150" s="10" t="s">
        <v>36</v>
      </c>
      <c r="C150" s="10" t="s">
        <v>234</v>
      </c>
      <c r="D150" s="10" t="s">
        <v>298</v>
      </c>
      <c r="E150" s="10"/>
      <c r="F150" s="45"/>
      <c r="G150" s="10"/>
      <c r="H150" s="45"/>
      <c r="I150" s="10"/>
      <c r="J150" s="45"/>
      <c r="K150" s="10"/>
      <c r="L150" s="45">
        <f>L151</f>
        <v>119758</v>
      </c>
    </row>
    <row r="151" spans="1:12" ht="48.75" customHeight="1">
      <c r="A151" s="1" t="s">
        <v>325</v>
      </c>
      <c r="B151" s="10" t="s">
        <v>36</v>
      </c>
      <c r="C151" s="10" t="s">
        <v>234</v>
      </c>
      <c r="D151" s="10" t="s">
        <v>298</v>
      </c>
      <c r="E151" s="10" t="s">
        <v>320</v>
      </c>
      <c r="F151" s="45"/>
      <c r="G151" s="10"/>
      <c r="H151" s="45"/>
      <c r="I151" s="10"/>
      <c r="J151" s="45"/>
      <c r="K151" s="10" t="s">
        <v>671</v>
      </c>
      <c r="L151" s="45">
        <f>J151+K151</f>
        <v>119758</v>
      </c>
    </row>
    <row r="152" spans="1:12" ht="36" customHeight="1">
      <c r="A152" s="1" t="s">
        <v>147</v>
      </c>
      <c r="B152" s="10" t="s">
        <v>36</v>
      </c>
      <c r="C152" s="10" t="s">
        <v>63</v>
      </c>
      <c r="D152" s="10"/>
      <c r="E152" s="10"/>
      <c r="F152" s="45" t="e">
        <f>F157+#REF!+F159+F153</f>
        <v>#REF!</v>
      </c>
      <c r="G152" s="10"/>
      <c r="H152" s="45">
        <f>H157+H159+H153</f>
        <v>2851000</v>
      </c>
      <c r="I152" s="10"/>
      <c r="J152" s="45">
        <f>J157+J159+J153</f>
        <v>2851000</v>
      </c>
      <c r="K152" s="10"/>
      <c r="L152" s="45">
        <f>L153+L156+L161</f>
        <v>10296500</v>
      </c>
    </row>
    <row r="153" spans="1:12" ht="39" customHeight="1">
      <c r="A153" s="1" t="s">
        <v>187</v>
      </c>
      <c r="B153" s="10" t="s">
        <v>36</v>
      </c>
      <c r="C153" s="10" t="s">
        <v>63</v>
      </c>
      <c r="D153" s="10" t="s">
        <v>188</v>
      </c>
      <c r="E153" s="10"/>
      <c r="F153" s="45">
        <f>F154</f>
        <v>0</v>
      </c>
      <c r="G153" s="10"/>
      <c r="H153" s="45">
        <f>H154</f>
        <v>100000</v>
      </c>
      <c r="I153" s="10"/>
      <c r="J153" s="45">
        <f>J154</f>
        <v>100000</v>
      </c>
      <c r="K153" s="10"/>
      <c r="L153" s="45">
        <f>L154</f>
        <v>100000</v>
      </c>
    </row>
    <row r="154" spans="1:12" ht="36" customHeight="1">
      <c r="A154" s="3" t="s">
        <v>393</v>
      </c>
      <c r="B154" s="10" t="s">
        <v>36</v>
      </c>
      <c r="C154" s="10" t="s">
        <v>63</v>
      </c>
      <c r="D154" s="39" t="s">
        <v>392</v>
      </c>
      <c r="E154" s="10"/>
      <c r="F154" s="45">
        <f>F155</f>
        <v>0</v>
      </c>
      <c r="G154" s="10"/>
      <c r="H154" s="45">
        <f>H155</f>
        <v>100000</v>
      </c>
      <c r="I154" s="10"/>
      <c r="J154" s="45">
        <f>J155</f>
        <v>100000</v>
      </c>
      <c r="K154" s="10"/>
      <c r="L154" s="45">
        <f>L155</f>
        <v>100000</v>
      </c>
    </row>
    <row r="155" spans="1:12" ht="69.75" customHeight="1">
      <c r="A155" s="3" t="s">
        <v>372</v>
      </c>
      <c r="B155" s="39" t="s">
        <v>36</v>
      </c>
      <c r="C155" s="39" t="s">
        <v>63</v>
      </c>
      <c r="D155" s="39" t="s">
        <v>392</v>
      </c>
      <c r="E155" s="39" t="s">
        <v>358</v>
      </c>
      <c r="F155" s="45">
        <v>0</v>
      </c>
      <c r="G155" s="10" t="s">
        <v>525</v>
      </c>
      <c r="H155" s="45">
        <f>F155+G155</f>
        <v>100000</v>
      </c>
      <c r="I155" s="10" t="s">
        <v>381</v>
      </c>
      <c r="J155" s="45">
        <f>H155+I155</f>
        <v>100000</v>
      </c>
      <c r="K155" s="10"/>
      <c r="L155" s="45">
        <f>J155+K155</f>
        <v>100000</v>
      </c>
    </row>
    <row r="156" spans="1:12" ht="28.5" customHeight="1">
      <c r="A156" s="18" t="s">
        <v>312</v>
      </c>
      <c r="B156" s="39" t="s">
        <v>36</v>
      </c>
      <c r="C156" s="39" t="s">
        <v>63</v>
      </c>
      <c r="D156" s="39" t="s">
        <v>79</v>
      </c>
      <c r="E156" s="39"/>
      <c r="F156" s="45"/>
      <c r="G156" s="10"/>
      <c r="H156" s="45"/>
      <c r="I156" s="10"/>
      <c r="J156" s="45"/>
      <c r="K156" s="10"/>
      <c r="L156" s="45">
        <f>L157+L159</f>
        <v>2751000</v>
      </c>
    </row>
    <row r="157" spans="1:12" ht="63">
      <c r="A157" s="3" t="s">
        <v>406</v>
      </c>
      <c r="B157" s="10" t="s">
        <v>36</v>
      </c>
      <c r="C157" s="10" t="s">
        <v>63</v>
      </c>
      <c r="D157" s="10" t="s">
        <v>261</v>
      </c>
      <c r="E157" s="10"/>
      <c r="F157" s="45">
        <f>F158</f>
        <v>0</v>
      </c>
      <c r="G157" s="10"/>
      <c r="H157" s="45">
        <f>H158</f>
        <v>2493000</v>
      </c>
      <c r="I157" s="10"/>
      <c r="J157" s="45">
        <f>J158</f>
        <v>2493000</v>
      </c>
      <c r="K157" s="10"/>
      <c r="L157" s="45">
        <f>L158</f>
        <v>2493000</v>
      </c>
    </row>
    <row r="158" spans="1:12" ht="33.75" customHeight="1">
      <c r="A158" s="3" t="s">
        <v>378</v>
      </c>
      <c r="B158" s="10" t="s">
        <v>36</v>
      </c>
      <c r="C158" s="10" t="s">
        <v>63</v>
      </c>
      <c r="D158" s="10" t="s">
        <v>261</v>
      </c>
      <c r="E158" s="10" t="s">
        <v>321</v>
      </c>
      <c r="F158" s="45">
        <v>0</v>
      </c>
      <c r="G158" s="10" t="s">
        <v>543</v>
      </c>
      <c r="H158" s="45">
        <f>F158+G158</f>
        <v>2493000</v>
      </c>
      <c r="I158" s="10" t="s">
        <v>381</v>
      </c>
      <c r="J158" s="45">
        <f>H158+I158</f>
        <v>2493000</v>
      </c>
      <c r="K158" s="10"/>
      <c r="L158" s="45">
        <f>J158+K158</f>
        <v>2493000</v>
      </c>
    </row>
    <row r="159" spans="1:12" ht="66" customHeight="1">
      <c r="A159" s="3" t="s">
        <v>377</v>
      </c>
      <c r="B159" s="39" t="s">
        <v>36</v>
      </c>
      <c r="C159" s="39" t="s">
        <v>63</v>
      </c>
      <c r="D159" s="39" t="s">
        <v>296</v>
      </c>
      <c r="E159" s="39"/>
      <c r="F159" s="45">
        <f>F160</f>
        <v>0</v>
      </c>
      <c r="G159" s="39"/>
      <c r="H159" s="45">
        <f>H160</f>
        <v>258000</v>
      </c>
      <c r="I159" s="39"/>
      <c r="J159" s="45">
        <f>J160</f>
        <v>258000</v>
      </c>
      <c r="K159" s="39"/>
      <c r="L159" s="45">
        <f>L160</f>
        <v>258000</v>
      </c>
    </row>
    <row r="160" spans="1:12" ht="24.75" customHeight="1">
      <c r="A160" s="3" t="s">
        <v>332</v>
      </c>
      <c r="B160" s="39" t="s">
        <v>36</v>
      </c>
      <c r="C160" s="39" t="s">
        <v>63</v>
      </c>
      <c r="D160" s="39" t="s">
        <v>296</v>
      </c>
      <c r="E160" s="39" t="s">
        <v>331</v>
      </c>
      <c r="F160" s="45">
        <v>0</v>
      </c>
      <c r="G160" s="39" t="s">
        <v>544</v>
      </c>
      <c r="H160" s="45">
        <f>F160+G160</f>
        <v>258000</v>
      </c>
      <c r="I160" s="39" t="s">
        <v>381</v>
      </c>
      <c r="J160" s="45">
        <f>H160+I160</f>
        <v>258000</v>
      </c>
      <c r="K160" s="39"/>
      <c r="L160" s="45">
        <f>J160+K160</f>
        <v>258000</v>
      </c>
    </row>
    <row r="161" spans="1:12" ht="37.5" customHeight="1">
      <c r="A161" s="68" t="s">
        <v>648</v>
      </c>
      <c r="B161" s="39" t="s">
        <v>36</v>
      </c>
      <c r="C161" s="29" t="s">
        <v>63</v>
      </c>
      <c r="D161" s="8" t="s">
        <v>616</v>
      </c>
      <c r="E161" s="8"/>
      <c r="F161" s="45"/>
      <c r="G161" s="39"/>
      <c r="H161" s="45"/>
      <c r="I161" s="39"/>
      <c r="J161" s="45"/>
      <c r="K161" s="39"/>
      <c r="L161" s="45">
        <f>L162</f>
        <v>7445500</v>
      </c>
    </row>
    <row r="162" spans="1:12" ht="65.25" customHeight="1">
      <c r="A162" s="3" t="s">
        <v>649</v>
      </c>
      <c r="B162" s="39" t="s">
        <v>36</v>
      </c>
      <c r="C162" s="29" t="s">
        <v>63</v>
      </c>
      <c r="D162" s="8" t="s">
        <v>651</v>
      </c>
      <c r="E162" s="8"/>
      <c r="F162" s="45"/>
      <c r="G162" s="39"/>
      <c r="H162" s="45"/>
      <c r="I162" s="39"/>
      <c r="J162" s="45"/>
      <c r="K162" s="39"/>
      <c r="L162" s="45">
        <f>L163</f>
        <v>7445500</v>
      </c>
    </row>
    <row r="163" spans="1:12" ht="48.75" customHeight="1">
      <c r="A163" s="3" t="s">
        <v>650</v>
      </c>
      <c r="B163" s="39" t="s">
        <v>36</v>
      </c>
      <c r="C163" s="29" t="s">
        <v>63</v>
      </c>
      <c r="D163" s="8" t="s">
        <v>652</v>
      </c>
      <c r="E163" s="8"/>
      <c r="F163" s="45"/>
      <c r="G163" s="39"/>
      <c r="H163" s="45"/>
      <c r="I163" s="39"/>
      <c r="J163" s="45"/>
      <c r="K163" s="39"/>
      <c r="L163" s="45">
        <f>L164</f>
        <v>7445500</v>
      </c>
    </row>
    <row r="164" spans="1:12" ht="36.75" customHeight="1">
      <c r="A164" s="24" t="s">
        <v>370</v>
      </c>
      <c r="B164" s="39" t="s">
        <v>36</v>
      </c>
      <c r="C164" s="29" t="s">
        <v>63</v>
      </c>
      <c r="D164" s="8" t="s">
        <v>652</v>
      </c>
      <c r="E164" s="8" t="s">
        <v>321</v>
      </c>
      <c r="F164" s="45"/>
      <c r="G164" s="39"/>
      <c r="H164" s="45"/>
      <c r="I164" s="39"/>
      <c r="J164" s="45"/>
      <c r="K164" s="39" t="s">
        <v>653</v>
      </c>
      <c r="L164" s="45">
        <f>J164+K164</f>
        <v>7445500</v>
      </c>
    </row>
    <row r="165" spans="1:12" ht="19.5" customHeight="1">
      <c r="A165" s="3" t="s">
        <v>148</v>
      </c>
      <c r="B165" s="10">
        <v>901</v>
      </c>
      <c r="C165" s="10" t="s">
        <v>23</v>
      </c>
      <c r="D165" s="10"/>
      <c r="E165" s="10"/>
      <c r="F165" s="45" t="e">
        <f>F166+F183+F205+F221</f>
        <v>#REF!</v>
      </c>
      <c r="G165" s="10"/>
      <c r="H165" s="45">
        <f>H166+H183+H205+H221</f>
        <v>37568200</v>
      </c>
      <c r="I165" s="10"/>
      <c r="J165" s="45">
        <f>J166+J183+J205+J221</f>
        <v>40518200</v>
      </c>
      <c r="K165" s="10"/>
      <c r="L165" s="45">
        <f>L166+L183+L205+L221</f>
        <v>65366500</v>
      </c>
    </row>
    <row r="166" spans="1:12" ht="20.25" customHeight="1">
      <c r="A166" s="3" t="s">
        <v>149</v>
      </c>
      <c r="B166" s="10">
        <v>901</v>
      </c>
      <c r="C166" s="10" t="s">
        <v>24</v>
      </c>
      <c r="D166" s="10"/>
      <c r="E166" s="10"/>
      <c r="F166" s="45">
        <f>F169</f>
        <v>0</v>
      </c>
      <c r="G166" s="10"/>
      <c r="H166" s="45">
        <f>H169+H181</f>
        <v>6913600</v>
      </c>
      <c r="I166" s="10"/>
      <c r="J166" s="45">
        <f>J169+J181</f>
        <v>6913600</v>
      </c>
      <c r="K166" s="10"/>
      <c r="L166" s="45">
        <f>L169+L181</f>
        <v>6913600</v>
      </c>
    </row>
    <row r="167" spans="1:12" ht="36" customHeight="1" hidden="1">
      <c r="A167" s="32" t="s">
        <v>202</v>
      </c>
      <c r="B167" s="8" t="s">
        <v>36</v>
      </c>
      <c r="C167" s="8" t="s">
        <v>24</v>
      </c>
      <c r="D167" s="8" t="s">
        <v>204</v>
      </c>
      <c r="E167" s="8"/>
      <c r="F167" s="45"/>
      <c r="G167" s="8"/>
      <c r="H167" s="45"/>
      <c r="I167" s="8"/>
      <c r="J167" s="45"/>
      <c r="K167" s="8"/>
      <c r="L167" s="45"/>
    </row>
    <row r="168" spans="1:12" ht="22.5" customHeight="1" hidden="1">
      <c r="A168" s="32" t="s">
        <v>54</v>
      </c>
      <c r="B168" s="8" t="s">
        <v>36</v>
      </c>
      <c r="C168" s="8" t="s">
        <v>24</v>
      </c>
      <c r="D168" s="8" t="s">
        <v>204</v>
      </c>
      <c r="E168" s="8" t="s">
        <v>38</v>
      </c>
      <c r="F168" s="45"/>
      <c r="G168" s="8"/>
      <c r="H168" s="45"/>
      <c r="I168" s="8"/>
      <c r="J168" s="45"/>
      <c r="K168" s="8"/>
      <c r="L168" s="45"/>
    </row>
    <row r="169" spans="1:12" ht="21" customHeight="1">
      <c r="A169" s="3" t="s">
        <v>55</v>
      </c>
      <c r="B169" s="10" t="s">
        <v>36</v>
      </c>
      <c r="C169" s="10" t="s">
        <v>24</v>
      </c>
      <c r="D169" s="10" t="s">
        <v>34</v>
      </c>
      <c r="E169" s="10"/>
      <c r="F169" s="45">
        <f>F170+F172</f>
        <v>0</v>
      </c>
      <c r="G169" s="10"/>
      <c r="H169" s="45">
        <f>H170+H172</f>
        <v>6913600</v>
      </c>
      <c r="I169" s="10"/>
      <c r="J169" s="45">
        <f>J170+J172</f>
        <v>6913600</v>
      </c>
      <c r="K169" s="10"/>
      <c r="L169" s="45">
        <f>L170+L172</f>
        <v>6913600</v>
      </c>
    </row>
    <row r="170" spans="1:12" ht="48.75" customHeight="1">
      <c r="A170" s="3" t="s">
        <v>56</v>
      </c>
      <c r="B170" s="10" t="s">
        <v>36</v>
      </c>
      <c r="C170" s="10" t="s">
        <v>24</v>
      </c>
      <c r="D170" s="10" t="s">
        <v>57</v>
      </c>
      <c r="E170" s="10"/>
      <c r="F170" s="45">
        <f>F171</f>
        <v>0</v>
      </c>
      <c r="G170" s="10"/>
      <c r="H170" s="45">
        <f>H171</f>
        <v>853000</v>
      </c>
      <c r="I170" s="10"/>
      <c r="J170" s="45">
        <f>J171</f>
        <v>853000</v>
      </c>
      <c r="K170" s="10"/>
      <c r="L170" s="45">
        <f>L171</f>
        <v>853000</v>
      </c>
    </row>
    <row r="171" spans="1:12" ht="55.5" customHeight="1">
      <c r="A171" s="1" t="s">
        <v>371</v>
      </c>
      <c r="B171" s="10" t="s">
        <v>36</v>
      </c>
      <c r="C171" s="10" t="s">
        <v>24</v>
      </c>
      <c r="D171" s="10" t="s">
        <v>57</v>
      </c>
      <c r="E171" s="10" t="s">
        <v>330</v>
      </c>
      <c r="F171" s="45">
        <v>0</v>
      </c>
      <c r="G171" s="10" t="s">
        <v>431</v>
      </c>
      <c r="H171" s="45">
        <f>F171+G171</f>
        <v>853000</v>
      </c>
      <c r="I171" s="10" t="s">
        <v>381</v>
      </c>
      <c r="J171" s="45">
        <f>H171+I171</f>
        <v>853000</v>
      </c>
      <c r="K171" s="10"/>
      <c r="L171" s="45">
        <f>J171+K171</f>
        <v>853000</v>
      </c>
    </row>
    <row r="172" spans="1:12" ht="30.75" customHeight="1">
      <c r="A172" s="3" t="s">
        <v>58</v>
      </c>
      <c r="B172" s="10" t="s">
        <v>36</v>
      </c>
      <c r="C172" s="10" t="s">
        <v>24</v>
      </c>
      <c r="D172" s="10" t="s">
        <v>59</v>
      </c>
      <c r="E172" s="10"/>
      <c r="F172" s="45">
        <f>F173+F175</f>
        <v>0</v>
      </c>
      <c r="G172" s="10"/>
      <c r="H172" s="45">
        <f>H173+H175</f>
        <v>6060600</v>
      </c>
      <c r="I172" s="10"/>
      <c r="J172" s="45">
        <f>J173+J175</f>
        <v>6060600</v>
      </c>
      <c r="K172" s="10"/>
      <c r="L172" s="45">
        <f>L173+L175</f>
        <v>6060600</v>
      </c>
    </row>
    <row r="173" spans="1:12" ht="0.75" customHeight="1" hidden="1">
      <c r="A173" s="3" t="s">
        <v>60</v>
      </c>
      <c r="B173" s="10" t="s">
        <v>36</v>
      </c>
      <c r="C173" s="10" t="s">
        <v>24</v>
      </c>
      <c r="D173" s="10" t="s">
        <v>61</v>
      </c>
      <c r="E173" s="10"/>
      <c r="F173" s="45">
        <f>F174</f>
        <v>0</v>
      </c>
      <c r="G173" s="10"/>
      <c r="H173" s="45">
        <f>H174</f>
        <v>0</v>
      </c>
      <c r="I173" s="10"/>
      <c r="J173" s="45">
        <f>J174</f>
        <v>0</v>
      </c>
      <c r="K173" s="10"/>
      <c r="L173" s="45">
        <f>L174</f>
        <v>0</v>
      </c>
    </row>
    <row r="174" spans="1:12" ht="15" customHeight="1" hidden="1">
      <c r="A174" s="3" t="s">
        <v>72</v>
      </c>
      <c r="B174" s="10" t="s">
        <v>36</v>
      </c>
      <c r="C174" s="10" t="s">
        <v>24</v>
      </c>
      <c r="D174" s="10" t="s">
        <v>61</v>
      </c>
      <c r="E174" s="10" t="s">
        <v>73</v>
      </c>
      <c r="F174" s="45">
        <v>0</v>
      </c>
      <c r="G174" s="10"/>
      <c r="H174" s="45">
        <v>0</v>
      </c>
      <c r="I174" s="10"/>
      <c r="J174" s="45">
        <v>0</v>
      </c>
      <c r="K174" s="10"/>
      <c r="L174" s="45">
        <v>0</v>
      </c>
    </row>
    <row r="175" spans="1:12" ht="31.5" customHeight="1">
      <c r="A175" s="3" t="s">
        <v>53</v>
      </c>
      <c r="B175" s="10">
        <v>901</v>
      </c>
      <c r="C175" s="10" t="s">
        <v>24</v>
      </c>
      <c r="D175" s="10" t="s">
        <v>195</v>
      </c>
      <c r="E175" s="10"/>
      <c r="F175" s="46">
        <f>F176</f>
        <v>0</v>
      </c>
      <c r="G175" s="10"/>
      <c r="H175" s="46">
        <f>H176</f>
        <v>6060600</v>
      </c>
      <c r="I175" s="10"/>
      <c r="J175" s="46">
        <f>J176</f>
        <v>6060600</v>
      </c>
      <c r="K175" s="10"/>
      <c r="L175" s="46">
        <f>L176</f>
        <v>6060600</v>
      </c>
    </row>
    <row r="176" spans="1:12" ht="15.75" customHeight="1">
      <c r="A176" s="1" t="s">
        <v>332</v>
      </c>
      <c r="B176" s="10" t="s">
        <v>36</v>
      </c>
      <c r="C176" s="10" t="s">
        <v>24</v>
      </c>
      <c r="D176" s="10" t="s">
        <v>195</v>
      </c>
      <c r="E176" s="10" t="s">
        <v>331</v>
      </c>
      <c r="F176" s="46">
        <v>0</v>
      </c>
      <c r="G176" s="10" t="s">
        <v>442</v>
      </c>
      <c r="H176" s="46">
        <f>F176+G176</f>
        <v>6060600</v>
      </c>
      <c r="I176" s="10"/>
      <c r="J176" s="46">
        <f>H176+I176</f>
        <v>6060600</v>
      </c>
      <c r="K176" s="10"/>
      <c r="L176" s="46">
        <f>J176+K176</f>
        <v>6060600</v>
      </c>
    </row>
    <row r="177" spans="1:12" ht="33.75" customHeight="1" hidden="1">
      <c r="A177" s="25" t="s">
        <v>181</v>
      </c>
      <c r="B177" s="39" t="s">
        <v>36</v>
      </c>
      <c r="C177" s="39" t="s">
        <v>24</v>
      </c>
      <c r="D177" s="39" t="s">
        <v>182</v>
      </c>
      <c r="E177" s="58"/>
      <c r="F177" s="45">
        <f>F178</f>
        <v>0</v>
      </c>
      <c r="G177" s="58"/>
      <c r="H177" s="45">
        <f>H178</f>
        <v>0</v>
      </c>
      <c r="I177" s="58"/>
      <c r="J177" s="45">
        <f>J178</f>
        <v>0</v>
      </c>
      <c r="K177" s="58"/>
      <c r="L177" s="45">
        <f>L178</f>
        <v>0</v>
      </c>
    </row>
    <row r="178" spans="1:12" ht="22.5" customHeight="1" hidden="1">
      <c r="A178" s="25" t="s">
        <v>54</v>
      </c>
      <c r="B178" s="39" t="s">
        <v>36</v>
      </c>
      <c r="C178" s="39" t="s">
        <v>24</v>
      </c>
      <c r="D178" s="39" t="s">
        <v>182</v>
      </c>
      <c r="E178" s="58" t="s">
        <v>38</v>
      </c>
      <c r="F178" s="45">
        <v>0</v>
      </c>
      <c r="G178" s="58"/>
      <c r="H178" s="45">
        <v>0</v>
      </c>
      <c r="I178" s="58"/>
      <c r="J178" s="45">
        <v>0</v>
      </c>
      <c r="K178" s="58"/>
      <c r="L178" s="45">
        <v>0</v>
      </c>
    </row>
    <row r="179" spans="1:12" ht="31.5" customHeight="1" hidden="1">
      <c r="A179" s="3" t="s">
        <v>102</v>
      </c>
      <c r="B179" s="10" t="s">
        <v>36</v>
      </c>
      <c r="C179" s="10" t="s">
        <v>24</v>
      </c>
      <c r="D179" s="10" t="s">
        <v>262</v>
      </c>
      <c r="E179" s="10"/>
      <c r="F179" s="46">
        <f>F180</f>
        <v>0</v>
      </c>
      <c r="G179" s="10"/>
      <c r="H179" s="46">
        <f>H180</f>
        <v>0</v>
      </c>
      <c r="I179" s="10"/>
      <c r="J179" s="46">
        <f>J180</f>
        <v>0</v>
      </c>
      <c r="K179" s="10"/>
      <c r="L179" s="46">
        <f>L180</f>
        <v>0</v>
      </c>
    </row>
    <row r="180" spans="1:12" ht="33.75" customHeight="1" hidden="1">
      <c r="A180" s="55" t="s">
        <v>41</v>
      </c>
      <c r="B180" s="54" t="s">
        <v>36</v>
      </c>
      <c r="C180" s="54" t="s">
        <v>24</v>
      </c>
      <c r="D180" s="54" t="s">
        <v>262</v>
      </c>
      <c r="E180" s="54" t="s">
        <v>42</v>
      </c>
      <c r="F180" s="48"/>
      <c r="G180" s="54"/>
      <c r="H180" s="48"/>
      <c r="I180" s="54"/>
      <c r="J180" s="48"/>
      <c r="K180" s="54"/>
      <c r="L180" s="48"/>
    </row>
    <row r="181" spans="1:12" ht="73.5" customHeight="1" hidden="1">
      <c r="A181" s="25" t="s">
        <v>424</v>
      </c>
      <c r="B181" s="29" t="s">
        <v>36</v>
      </c>
      <c r="C181" s="29" t="s">
        <v>24</v>
      </c>
      <c r="D181" s="29" t="s">
        <v>425</v>
      </c>
      <c r="E181" s="29"/>
      <c r="F181" s="46"/>
      <c r="G181" s="29"/>
      <c r="H181" s="46">
        <f>H182</f>
        <v>0</v>
      </c>
      <c r="I181" s="29"/>
      <c r="J181" s="46">
        <f>J182</f>
        <v>0</v>
      </c>
      <c r="K181" s="29"/>
      <c r="L181" s="46">
        <f>L182</f>
        <v>0</v>
      </c>
    </row>
    <row r="182" spans="1:12" ht="54.75" customHeight="1" hidden="1">
      <c r="A182" s="1" t="s">
        <v>371</v>
      </c>
      <c r="B182" s="29" t="s">
        <v>36</v>
      </c>
      <c r="C182" s="29" t="s">
        <v>24</v>
      </c>
      <c r="D182" s="29" t="s">
        <v>425</v>
      </c>
      <c r="E182" s="29" t="s">
        <v>330</v>
      </c>
      <c r="F182" s="46"/>
      <c r="G182" s="29" t="s">
        <v>381</v>
      </c>
      <c r="H182" s="46">
        <f>F182+G182</f>
        <v>0</v>
      </c>
      <c r="I182" s="29" t="s">
        <v>381</v>
      </c>
      <c r="J182" s="46">
        <f>H182+I182</f>
        <v>0</v>
      </c>
      <c r="K182" s="29"/>
      <c r="L182" s="46">
        <f>J182+K182</f>
        <v>0</v>
      </c>
    </row>
    <row r="183" spans="1:12" ht="31.5" customHeight="1">
      <c r="A183" s="4" t="s">
        <v>150</v>
      </c>
      <c r="B183" s="10" t="s">
        <v>36</v>
      </c>
      <c r="C183" s="10" t="s">
        <v>25</v>
      </c>
      <c r="D183" s="10"/>
      <c r="E183" s="10"/>
      <c r="F183" s="45" t="e">
        <f>#REF!+#REF!+F187+F192+#REF!+#REF!</f>
        <v>#REF!</v>
      </c>
      <c r="G183" s="10"/>
      <c r="H183" s="45">
        <f>H187+H192</f>
        <v>15277700</v>
      </c>
      <c r="I183" s="10"/>
      <c r="J183" s="45">
        <f>J187+J192</f>
        <v>18277700</v>
      </c>
      <c r="K183" s="10"/>
      <c r="L183" s="45">
        <f>L187+L192+L199</f>
        <v>43156000</v>
      </c>
    </row>
    <row r="184" spans="1:12" ht="12.75" customHeight="1" hidden="1">
      <c r="A184" s="53" t="s">
        <v>210</v>
      </c>
      <c r="B184" s="54" t="s">
        <v>36</v>
      </c>
      <c r="C184" s="54" t="s">
        <v>25</v>
      </c>
      <c r="D184" s="54" t="s">
        <v>211</v>
      </c>
      <c r="E184" s="54"/>
      <c r="F184" s="50"/>
      <c r="G184" s="54"/>
      <c r="H184" s="50"/>
      <c r="I184" s="54"/>
      <c r="J184" s="50"/>
      <c r="K184" s="54"/>
      <c r="L184" s="50"/>
    </row>
    <row r="185" spans="1:12" ht="33.75" customHeight="1" hidden="1">
      <c r="A185" s="53" t="s">
        <v>212</v>
      </c>
      <c r="B185" s="54" t="s">
        <v>36</v>
      </c>
      <c r="C185" s="54" t="s">
        <v>25</v>
      </c>
      <c r="D185" s="54" t="s">
        <v>213</v>
      </c>
      <c r="E185" s="54"/>
      <c r="F185" s="50"/>
      <c r="G185" s="54"/>
      <c r="H185" s="50"/>
      <c r="I185" s="54"/>
      <c r="J185" s="50"/>
      <c r="K185" s="54"/>
      <c r="L185" s="50"/>
    </row>
    <row r="186" spans="1:12" ht="33" customHeight="1" hidden="1">
      <c r="A186" s="55" t="s">
        <v>72</v>
      </c>
      <c r="B186" s="54" t="s">
        <v>36</v>
      </c>
      <c r="C186" s="54" t="s">
        <v>25</v>
      </c>
      <c r="D186" s="54" t="s">
        <v>213</v>
      </c>
      <c r="E186" s="54" t="s">
        <v>73</v>
      </c>
      <c r="F186" s="50"/>
      <c r="G186" s="54"/>
      <c r="H186" s="50"/>
      <c r="I186" s="54"/>
      <c r="J186" s="50"/>
      <c r="K186" s="54"/>
      <c r="L186" s="50"/>
    </row>
    <row r="187" spans="1:12" ht="34.5" customHeight="1">
      <c r="A187" s="3" t="s">
        <v>39</v>
      </c>
      <c r="B187" s="10" t="s">
        <v>36</v>
      </c>
      <c r="C187" s="10" t="s">
        <v>25</v>
      </c>
      <c r="D187" s="10" t="s">
        <v>40</v>
      </c>
      <c r="E187" s="10"/>
      <c r="F187" s="45" t="e">
        <f>#REF!+F190+F189+F188+F191</f>
        <v>#REF!</v>
      </c>
      <c r="G187" s="10"/>
      <c r="H187" s="45">
        <f>H190+H189+H188+H191</f>
        <v>0</v>
      </c>
      <c r="I187" s="10"/>
      <c r="J187" s="45">
        <f>J190+J189+J188+J191</f>
        <v>0</v>
      </c>
      <c r="K187" s="10"/>
      <c r="L187" s="45">
        <f>L190+L189+L188+L191</f>
        <v>250000</v>
      </c>
    </row>
    <row r="188" spans="1:12" ht="15.75" customHeight="1" hidden="1">
      <c r="A188" s="5" t="s">
        <v>376</v>
      </c>
      <c r="B188" s="10" t="s">
        <v>36</v>
      </c>
      <c r="C188" s="10" t="s">
        <v>25</v>
      </c>
      <c r="D188" s="10" t="s">
        <v>40</v>
      </c>
      <c r="E188" s="10" t="s">
        <v>356</v>
      </c>
      <c r="F188" s="45">
        <v>0</v>
      </c>
      <c r="G188" s="10"/>
      <c r="H188" s="45">
        <f>F188+G188</f>
        <v>0</v>
      </c>
      <c r="I188" s="10"/>
      <c r="J188" s="45">
        <f>H188+I188</f>
        <v>0</v>
      </c>
      <c r="K188" s="10"/>
      <c r="L188" s="45">
        <f>J188+K188</f>
        <v>0</v>
      </c>
    </row>
    <row r="189" spans="1:12" ht="36" customHeight="1">
      <c r="A189" s="24" t="s">
        <v>326</v>
      </c>
      <c r="B189" s="10" t="s">
        <v>36</v>
      </c>
      <c r="C189" s="10" t="s">
        <v>25</v>
      </c>
      <c r="D189" s="10" t="s">
        <v>40</v>
      </c>
      <c r="E189" s="10" t="s">
        <v>321</v>
      </c>
      <c r="F189" s="45">
        <v>0</v>
      </c>
      <c r="G189" s="70"/>
      <c r="H189" s="45">
        <f>F189+G189</f>
        <v>0</v>
      </c>
      <c r="I189" s="70"/>
      <c r="J189" s="45">
        <f>H189+I189</f>
        <v>0</v>
      </c>
      <c r="K189" s="70">
        <v>250000</v>
      </c>
      <c r="L189" s="45">
        <f>J189+K189</f>
        <v>250000</v>
      </c>
    </row>
    <row r="190" spans="1:12" ht="1.5" customHeight="1" hidden="1">
      <c r="A190" s="1" t="s">
        <v>357</v>
      </c>
      <c r="B190" s="10" t="s">
        <v>36</v>
      </c>
      <c r="C190" s="10" t="s">
        <v>25</v>
      </c>
      <c r="D190" s="10" t="s">
        <v>40</v>
      </c>
      <c r="E190" s="10" t="s">
        <v>358</v>
      </c>
      <c r="F190" s="45">
        <v>0</v>
      </c>
      <c r="G190" s="10" t="s">
        <v>381</v>
      </c>
      <c r="H190" s="45">
        <f>F190+G190</f>
        <v>0</v>
      </c>
      <c r="I190" s="10" t="s">
        <v>381</v>
      </c>
      <c r="J190" s="45">
        <f>H190+I190</f>
        <v>0</v>
      </c>
      <c r="K190" s="10"/>
      <c r="L190" s="45">
        <f>J190+K190</f>
        <v>0</v>
      </c>
    </row>
    <row r="191" spans="1:12" ht="18.75" customHeight="1" hidden="1">
      <c r="A191" s="1" t="s">
        <v>327</v>
      </c>
      <c r="B191" s="10" t="s">
        <v>36</v>
      </c>
      <c r="C191" s="10" t="s">
        <v>25</v>
      </c>
      <c r="D191" s="10" t="s">
        <v>40</v>
      </c>
      <c r="E191" s="10" t="s">
        <v>322</v>
      </c>
      <c r="F191" s="45">
        <v>0</v>
      </c>
      <c r="G191" s="10" t="s">
        <v>381</v>
      </c>
      <c r="H191" s="45">
        <f>F191+G191</f>
        <v>0</v>
      </c>
      <c r="I191" s="10" t="s">
        <v>381</v>
      </c>
      <c r="J191" s="45">
        <f>H191+I191</f>
        <v>0</v>
      </c>
      <c r="K191" s="10"/>
      <c r="L191" s="45">
        <f>J191+K191</f>
        <v>0</v>
      </c>
    </row>
    <row r="192" spans="1:12" ht="30" customHeight="1">
      <c r="A192" s="1" t="s">
        <v>238</v>
      </c>
      <c r="B192" s="8" t="s">
        <v>36</v>
      </c>
      <c r="C192" s="29" t="s">
        <v>25</v>
      </c>
      <c r="D192" s="8" t="s">
        <v>79</v>
      </c>
      <c r="E192" s="8"/>
      <c r="F192" s="47">
        <f>F193+F195+F197</f>
        <v>0</v>
      </c>
      <c r="G192" s="8"/>
      <c r="H192" s="47">
        <f>H193+H195+H197</f>
        <v>15277700</v>
      </c>
      <c r="I192" s="8"/>
      <c r="J192" s="47">
        <f>J193+J195+J197</f>
        <v>18277700</v>
      </c>
      <c r="K192" s="8"/>
      <c r="L192" s="47">
        <f>L193+L195+L197</f>
        <v>18277700</v>
      </c>
    </row>
    <row r="193" spans="1:12" ht="111.75" customHeight="1" hidden="1">
      <c r="A193" s="1" t="s">
        <v>409</v>
      </c>
      <c r="B193" s="8" t="s">
        <v>36</v>
      </c>
      <c r="C193" s="29" t="s">
        <v>25</v>
      </c>
      <c r="D193" s="8" t="s">
        <v>291</v>
      </c>
      <c r="E193" s="8"/>
      <c r="F193" s="47">
        <f>F194</f>
        <v>0</v>
      </c>
      <c r="G193" s="8"/>
      <c r="H193" s="47">
        <f>H194</f>
        <v>0</v>
      </c>
      <c r="I193" s="8"/>
      <c r="J193" s="47">
        <f>J194</f>
        <v>0</v>
      </c>
      <c r="K193" s="8"/>
      <c r="L193" s="47">
        <f>L194</f>
        <v>0</v>
      </c>
    </row>
    <row r="194" spans="1:12" ht="36" customHeight="1" hidden="1">
      <c r="A194" s="24" t="s">
        <v>326</v>
      </c>
      <c r="B194" s="8" t="s">
        <v>36</v>
      </c>
      <c r="C194" s="29" t="s">
        <v>25</v>
      </c>
      <c r="D194" s="8" t="s">
        <v>291</v>
      </c>
      <c r="E194" s="8" t="s">
        <v>321</v>
      </c>
      <c r="F194" s="47">
        <v>0</v>
      </c>
      <c r="G194" s="8"/>
      <c r="H194" s="47">
        <f>F194+G194</f>
        <v>0</v>
      </c>
      <c r="I194" s="8"/>
      <c r="J194" s="47">
        <f>H194+I194</f>
        <v>0</v>
      </c>
      <c r="K194" s="8"/>
      <c r="L194" s="47">
        <f>J194+K194</f>
        <v>0</v>
      </c>
    </row>
    <row r="195" spans="1:12" ht="34.5" customHeight="1">
      <c r="A195" s="24" t="s">
        <v>410</v>
      </c>
      <c r="B195" s="8" t="s">
        <v>36</v>
      </c>
      <c r="C195" s="29" t="s">
        <v>25</v>
      </c>
      <c r="D195" s="8" t="s">
        <v>292</v>
      </c>
      <c r="E195" s="8"/>
      <c r="F195" s="47">
        <f>F196</f>
        <v>0</v>
      </c>
      <c r="G195" s="8"/>
      <c r="H195" s="47">
        <f>H196</f>
        <v>12945700</v>
      </c>
      <c r="I195" s="8"/>
      <c r="J195" s="47">
        <f>J196</f>
        <v>15945700</v>
      </c>
      <c r="K195" s="8"/>
      <c r="L195" s="47">
        <f>L196</f>
        <v>15945700</v>
      </c>
    </row>
    <row r="196" spans="1:12" ht="45.75" customHeight="1">
      <c r="A196" s="1" t="s">
        <v>374</v>
      </c>
      <c r="B196" s="8" t="s">
        <v>36</v>
      </c>
      <c r="C196" s="29" t="s">
        <v>25</v>
      </c>
      <c r="D196" s="8" t="s">
        <v>292</v>
      </c>
      <c r="E196" s="8" t="s">
        <v>373</v>
      </c>
      <c r="F196" s="47">
        <v>0</v>
      </c>
      <c r="G196" s="8" t="s">
        <v>433</v>
      </c>
      <c r="H196" s="47">
        <f>F196+G196</f>
        <v>12945700</v>
      </c>
      <c r="I196" s="8" t="s">
        <v>571</v>
      </c>
      <c r="J196" s="47">
        <f>H196+I196</f>
        <v>15945700</v>
      </c>
      <c r="K196" s="8"/>
      <c r="L196" s="47">
        <f>J196+K196</f>
        <v>15945700</v>
      </c>
    </row>
    <row r="197" spans="1:12" ht="63" customHeight="1">
      <c r="A197" s="36" t="s">
        <v>421</v>
      </c>
      <c r="B197" s="10" t="s">
        <v>36</v>
      </c>
      <c r="C197" s="10" t="s">
        <v>25</v>
      </c>
      <c r="D197" s="10" t="s">
        <v>422</v>
      </c>
      <c r="E197" s="10"/>
      <c r="F197" s="73">
        <f>F198</f>
        <v>0</v>
      </c>
      <c r="G197" s="21"/>
      <c r="H197" s="73">
        <f>H198</f>
        <v>2332000</v>
      </c>
      <c r="I197" s="21"/>
      <c r="J197" s="73">
        <f>J198</f>
        <v>2332000</v>
      </c>
      <c r="K197" s="21"/>
      <c r="L197" s="73">
        <f>L198</f>
        <v>2332000</v>
      </c>
    </row>
    <row r="198" spans="1:12" ht="32.25" customHeight="1">
      <c r="A198" s="24" t="s">
        <v>370</v>
      </c>
      <c r="B198" s="10" t="s">
        <v>36</v>
      </c>
      <c r="C198" s="10" t="s">
        <v>25</v>
      </c>
      <c r="D198" s="10" t="s">
        <v>422</v>
      </c>
      <c r="E198" s="10" t="s">
        <v>321</v>
      </c>
      <c r="F198" s="73">
        <v>0</v>
      </c>
      <c r="G198" s="74">
        <v>2332000</v>
      </c>
      <c r="H198" s="73">
        <f>F198+G198</f>
        <v>2332000</v>
      </c>
      <c r="I198" s="74">
        <v>0</v>
      </c>
      <c r="J198" s="73">
        <f>H198+I198</f>
        <v>2332000</v>
      </c>
      <c r="K198" s="74"/>
      <c r="L198" s="73">
        <f>J198+K198</f>
        <v>2332000</v>
      </c>
    </row>
    <row r="199" spans="1:12" ht="25.5" customHeight="1">
      <c r="A199" s="89" t="s">
        <v>654</v>
      </c>
      <c r="B199" s="10" t="s">
        <v>36</v>
      </c>
      <c r="C199" s="10" t="s">
        <v>25</v>
      </c>
      <c r="D199" s="10" t="s">
        <v>655</v>
      </c>
      <c r="E199" s="10"/>
      <c r="F199" s="90"/>
      <c r="G199" s="91"/>
      <c r="H199" s="90"/>
      <c r="I199" s="91"/>
      <c r="J199" s="90"/>
      <c r="K199" s="92"/>
      <c r="L199" s="90">
        <f>L200+L202</f>
        <v>24628300</v>
      </c>
    </row>
    <row r="200" spans="1:12" ht="55.5" customHeight="1">
      <c r="A200" s="24" t="s">
        <v>656</v>
      </c>
      <c r="B200" s="10" t="s">
        <v>36</v>
      </c>
      <c r="C200" s="10" t="s">
        <v>25</v>
      </c>
      <c r="D200" s="10" t="s">
        <v>657</v>
      </c>
      <c r="E200" s="10"/>
      <c r="F200" s="90"/>
      <c r="G200" s="91"/>
      <c r="H200" s="90"/>
      <c r="I200" s="91"/>
      <c r="J200" s="90"/>
      <c r="K200" s="92"/>
      <c r="L200" s="90">
        <f>L201</f>
        <v>16509600</v>
      </c>
    </row>
    <row r="201" spans="1:12" ht="37.5" customHeight="1">
      <c r="A201" s="24" t="s">
        <v>370</v>
      </c>
      <c r="B201" s="10" t="s">
        <v>36</v>
      </c>
      <c r="C201" s="10" t="s">
        <v>25</v>
      </c>
      <c r="D201" s="10" t="s">
        <v>657</v>
      </c>
      <c r="E201" s="10" t="s">
        <v>321</v>
      </c>
      <c r="F201" s="90"/>
      <c r="G201" s="93"/>
      <c r="H201" s="90"/>
      <c r="I201" s="93"/>
      <c r="J201" s="90"/>
      <c r="K201" s="94">
        <v>16509600</v>
      </c>
      <c r="L201" s="90">
        <f>J201+K201</f>
        <v>16509600</v>
      </c>
    </row>
    <row r="202" spans="1:12" ht="23.25" customHeight="1">
      <c r="A202" s="24" t="s">
        <v>612</v>
      </c>
      <c r="B202" s="10" t="s">
        <v>36</v>
      </c>
      <c r="C202" s="10" t="s">
        <v>25</v>
      </c>
      <c r="D202" s="10" t="s">
        <v>614</v>
      </c>
      <c r="E202" s="10"/>
      <c r="F202" s="73"/>
      <c r="G202" s="74"/>
      <c r="H202" s="73"/>
      <c r="I202" s="74"/>
      <c r="J202" s="73"/>
      <c r="K202" s="74"/>
      <c r="L202" s="73">
        <f>L203</f>
        <v>8118700</v>
      </c>
    </row>
    <row r="203" spans="1:12" ht="35.25" customHeight="1">
      <c r="A203" s="24" t="s">
        <v>613</v>
      </c>
      <c r="B203" s="10" t="s">
        <v>36</v>
      </c>
      <c r="C203" s="10" t="s">
        <v>25</v>
      </c>
      <c r="D203" s="10" t="s">
        <v>610</v>
      </c>
      <c r="E203" s="10"/>
      <c r="F203" s="73"/>
      <c r="G203" s="74"/>
      <c r="H203" s="73"/>
      <c r="I203" s="74"/>
      <c r="J203" s="73"/>
      <c r="K203" s="74"/>
      <c r="L203" s="73">
        <f>L204</f>
        <v>8118700</v>
      </c>
    </row>
    <row r="204" spans="1:12" ht="50.25" customHeight="1">
      <c r="A204" s="1" t="s">
        <v>374</v>
      </c>
      <c r="B204" s="10" t="s">
        <v>36</v>
      </c>
      <c r="C204" s="10" t="s">
        <v>25</v>
      </c>
      <c r="D204" s="10" t="s">
        <v>610</v>
      </c>
      <c r="E204" s="10" t="s">
        <v>373</v>
      </c>
      <c r="F204" s="73"/>
      <c r="G204" s="74"/>
      <c r="H204" s="73"/>
      <c r="I204" s="74"/>
      <c r="J204" s="73"/>
      <c r="K204" s="74">
        <v>8118700</v>
      </c>
      <c r="L204" s="73">
        <f>J204+K204</f>
        <v>8118700</v>
      </c>
    </row>
    <row r="205" spans="1:12" ht="21.75" customHeight="1">
      <c r="A205" s="3" t="s">
        <v>44</v>
      </c>
      <c r="B205" s="10" t="s">
        <v>36</v>
      </c>
      <c r="C205" s="10" t="s">
        <v>43</v>
      </c>
      <c r="D205" s="10"/>
      <c r="E205" s="10"/>
      <c r="F205" s="73" t="e">
        <f>F206+F215+F219</f>
        <v>#REF!</v>
      </c>
      <c r="G205" s="10"/>
      <c r="H205" s="73">
        <f>H206+H215+H219</f>
        <v>10963400</v>
      </c>
      <c r="I205" s="10"/>
      <c r="J205" s="73">
        <f>J206+J215+J219</f>
        <v>10913400</v>
      </c>
      <c r="K205" s="10"/>
      <c r="L205" s="73">
        <f>L206+L215+L219</f>
        <v>10883400</v>
      </c>
    </row>
    <row r="206" spans="1:12" ht="19.5" customHeight="1">
      <c r="A206" s="3" t="s">
        <v>44</v>
      </c>
      <c r="B206" s="10" t="s">
        <v>36</v>
      </c>
      <c r="C206" s="10" t="s">
        <v>43</v>
      </c>
      <c r="D206" s="10" t="s">
        <v>37</v>
      </c>
      <c r="E206" s="10"/>
      <c r="F206" s="46">
        <f>F207+F209+F211+F213</f>
        <v>0</v>
      </c>
      <c r="G206" s="10"/>
      <c r="H206" s="46">
        <f>H207+H209+H211+H213</f>
        <v>10837400</v>
      </c>
      <c r="I206" s="10"/>
      <c r="J206" s="46">
        <f>J207+J209+J211+J213</f>
        <v>10761800</v>
      </c>
      <c r="K206" s="10"/>
      <c r="L206" s="46">
        <f>L207+L209+L211+L213</f>
        <v>10731800</v>
      </c>
    </row>
    <row r="207" spans="1:12" ht="16.5" customHeight="1">
      <c r="A207" s="3" t="s">
        <v>45</v>
      </c>
      <c r="B207" s="10" t="s">
        <v>36</v>
      </c>
      <c r="C207" s="10" t="s">
        <v>43</v>
      </c>
      <c r="D207" s="10" t="s">
        <v>46</v>
      </c>
      <c r="E207" s="10"/>
      <c r="F207" s="45">
        <f>F208</f>
        <v>0</v>
      </c>
      <c r="G207" s="10"/>
      <c r="H207" s="45">
        <f>H208</f>
        <v>6317400</v>
      </c>
      <c r="I207" s="10"/>
      <c r="J207" s="45">
        <f>J208</f>
        <v>6317400</v>
      </c>
      <c r="K207" s="10"/>
      <c r="L207" s="45">
        <f>L208</f>
        <v>6287400</v>
      </c>
    </row>
    <row r="208" spans="1:12" ht="32.25" customHeight="1">
      <c r="A208" s="24" t="s">
        <v>326</v>
      </c>
      <c r="B208" s="10" t="s">
        <v>36</v>
      </c>
      <c r="C208" s="10" t="s">
        <v>43</v>
      </c>
      <c r="D208" s="10" t="s">
        <v>46</v>
      </c>
      <c r="E208" s="10" t="s">
        <v>321</v>
      </c>
      <c r="F208" s="45">
        <v>0</v>
      </c>
      <c r="G208" s="70">
        <v>6317400</v>
      </c>
      <c r="H208" s="45">
        <f>F208+G208</f>
        <v>6317400</v>
      </c>
      <c r="I208" s="70">
        <v>0</v>
      </c>
      <c r="J208" s="45">
        <f>H208+I208</f>
        <v>6317400</v>
      </c>
      <c r="K208" s="70">
        <v>-30000</v>
      </c>
      <c r="L208" s="45">
        <f>J208+K208</f>
        <v>6287400</v>
      </c>
    </row>
    <row r="209" spans="1:12" ht="0.75" customHeight="1" hidden="1">
      <c r="A209" s="3" t="s">
        <v>398</v>
      </c>
      <c r="B209" s="10" t="s">
        <v>36</v>
      </c>
      <c r="C209" s="10" t="s">
        <v>43</v>
      </c>
      <c r="D209" s="10" t="s">
        <v>399</v>
      </c>
      <c r="E209" s="10"/>
      <c r="F209" s="45">
        <f>F210</f>
        <v>0</v>
      </c>
      <c r="G209" s="10"/>
      <c r="H209" s="45">
        <f>H210</f>
        <v>0</v>
      </c>
      <c r="I209" s="10"/>
      <c r="J209" s="45">
        <f>J210</f>
        <v>0</v>
      </c>
      <c r="K209" s="10"/>
      <c r="L209" s="45">
        <f>L210</f>
        <v>0</v>
      </c>
    </row>
    <row r="210" spans="1:12" ht="33.75" customHeight="1" hidden="1">
      <c r="A210" s="24" t="s">
        <v>326</v>
      </c>
      <c r="B210" s="10" t="s">
        <v>36</v>
      </c>
      <c r="C210" s="10" t="s">
        <v>43</v>
      </c>
      <c r="D210" s="10" t="s">
        <v>399</v>
      </c>
      <c r="E210" s="10" t="s">
        <v>321</v>
      </c>
      <c r="F210" s="45">
        <v>0</v>
      </c>
      <c r="G210" s="10" t="s">
        <v>381</v>
      </c>
      <c r="H210" s="45">
        <f>F210+G210</f>
        <v>0</v>
      </c>
      <c r="I210" s="10" t="s">
        <v>381</v>
      </c>
      <c r="J210" s="45">
        <f>H210+I210</f>
        <v>0</v>
      </c>
      <c r="K210" s="10"/>
      <c r="L210" s="45">
        <f>J210+K210</f>
        <v>0</v>
      </c>
    </row>
    <row r="211" spans="1:12" ht="34.5" customHeight="1">
      <c r="A211" s="3" t="s">
        <v>47</v>
      </c>
      <c r="B211" s="10" t="s">
        <v>36</v>
      </c>
      <c r="C211" s="10" t="s">
        <v>43</v>
      </c>
      <c r="D211" s="10" t="s">
        <v>48</v>
      </c>
      <c r="E211" s="10"/>
      <c r="F211" s="45">
        <f>F212</f>
        <v>0</v>
      </c>
      <c r="G211" s="10"/>
      <c r="H211" s="45">
        <f>H212</f>
        <v>700000</v>
      </c>
      <c r="I211" s="10"/>
      <c r="J211" s="45">
        <f>J212</f>
        <v>700000</v>
      </c>
      <c r="K211" s="10"/>
      <c r="L211" s="45">
        <f>L212</f>
        <v>700000</v>
      </c>
    </row>
    <row r="212" spans="1:12" ht="33.75" customHeight="1">
      <c r="A212" s="24" t="s">
        <v>326</v>
      </c>
      <c r="B212" s="10" t="s">
        <v>36</v>
      </c>
      <c r="C212" s="10" t="s">
        <v>43</v>
      </c>
      <c r="D212" s="10" t="s">
        <v>48</v>
      </c>
      <c r="E212" s="10" t="s">
        <v>321</v>
      </c>
      <c r="F212" s="45">
        <v>0</v>
      </c>
      <c r="G212" s="10" t="s">
        <v>434</v>
      </c>
      <c r="H212" s="45">
        <f>F212+G212</f>
        <v>700000</v>
      </c>
      <c r="I212" s="10" t="s">
        <v>381</v>
      </c>
      <c r="J212" s="45">
        <f>H212+I212</f>
        <v>700000</v>
      </c>
      <c r="K212" s="10"/>
      <c r="L212" s="45">
        <f>J212+K212</f>
        <v>700000</v>
      </c>
    </row>
    <row r="213" spans="1:12" ht="33" customHeight="1">
      <c r="A213" s="3" t="s">
        <v>49</v>
      </c>
      <c r="B213" s="10" t="s">
        <v>36</v>
      </c>
      <c r="C213" s="10" t="s">
        <v>43</v>
      </c>
      <c r="D213" s="10" t="s">
        <v>50</v>
      </c>
      <c r="E213" s="10"/>
      <c r="F213" s="45">
        <f>F214</f>
        <v>0</v>
      </c>
      <c r="G213" s="10"/>
      <c r="H213" s="45">
        <f>H214</f>
        <v>3820000</v>
      </c>
      <c r="I213" s="10"/>
      <c r="J213" s="45">
        <f>J214</f>
        <v>3744400</v>
      </c>
      <c r="K213" s="10"/>
      <c r="L213" s="45">
        <f>L214</f>
        <v>3744400</v>
      </c>
    </row>
    <row r="214" spans="1:12" ht="36" customHeight="1">
      <c r="A214" s="24" t="s">
        <v>326</v>
      </c>
      <c r="B214" s="10">
        <v>901</v>
      </c>
      <c r="C214" s="10" t="s">
        <v>43</v>
      </c>
      <c r="D214" s="10" t="s">
        <v>50</v>
      </c>
      <c r="E214" s="10" t="s">
        <v>321</v>
      </c>
      <c r="F214" s="45">
        <v>0</v>
      </c>
      <c r="G214" s="70">
        <v>3820000</v>
      </c>
      <c r="H214" s="45">
        <f>F214+G214</f>
        <v>3820000</v>
      </c>
      <c r="I214" s="70">
        <v>-75600</v>
      </c>
      <c r="J214" s="45">
        <f>H214+I214</f>
        <v>3744400</v>
      </c>
      <c r="K214" s="70"/>
      <c r="L214" s="45">
        <f>J214+K214</f>
        <v>3744400</v>
      </c>
    </row>
    <row r="215" spans="1:12" ht="31.5" customHeight="1">
      <c r="A215" s="18" t="s">
        <v>102</v>
      </c>
      <c r="B215" s="8" t="s">
        <v>36</v>
      </c>
      <c r="C215" s="29" t="s">
        <v>43</v>
      </c>
      <c r="D215" s="8" t="s">
        <v>79</v>
      </c>
      <c r="E215" s="8"/>
      <c r="F215" s="47" t="e">
        <f>#REF!+F216</f>
        <v>#REF!</v>
      </c>
      <c r="G215" s="8"/>
      <c r="H215" s="47">
        <f>H216</f>
        <v>126000</v>
      </c>
      <c r="I215" s="8"/>
      <c r="J215" s="47">
        <f>J216</f>
        <v>151600</v>
      </c>
      <c r="K215" s="8"/>
      <c r="L215" s="47">
        <f>L216</f>
        <v>151600</v>
      </c>
    </row>
    <row r="216" spans="1:12" ht="64.5" customHeight="1">
      <c r="A216" s="25" t="s">
        <v>414</v>
      </c>
      <c r="B216" s="8" t="s">
        <v>36</v>
      </c>
      <c r="C216" s="29" t="s">
        <v>43</v>
      </c>
      <c r="D216" s="8" t="s">
        <v>290</v>
      </c>
      <c r="E216" s="8"/>
      <c r="F216" s="47">
        <f>F217+G219</f>
        <v>0</v>
      </c>
      <c r="G216" s="8"/>
      <c r="H216" s="47">
        <f>H217+H218</f>
        <v>126000</v>
      </c>
      <c r="I216" s="8"/>
      <c r="J216" s="47">
        <f>J217+J218</f>
        <v>151600</v>
      </c>
      <c r="K216" s="8"/>
      <c r="L216" s="47">
        <f>L217+L218</f>
        <v>151600</v>
      </c>
    </row>
    <row r="217" spans="1:12" ht="53.25" customHeight="1">
      <c r="A217" s="25" t="s">
        <v>374</v>
      </c>
      <c r="B217" s="8" t="s">
        <v>36</v>
      </c>
      <c r="C217" s="29" t="s">
        <v>43</v>
      </c>
      <c r="D217" s="8" t="s">
        <v>290</v>
      </c>
      <c r="E217" s="8" t="s">
        <v>373</v>
      </c>
      <c r="F217" s="47">
        <v>0</v>
      </c>
      <c r="G217" s="8" t="s">
        <v>435</v>
      </c>
      <c r="H217" s="47">
        <f>F217+G217</f>
        <v>126000</v>
      </c>
      <c r="I217" s="8" t="s">
        <v>570</v>
      </c>
      <c r="J217" s="47">
        <f>H217+I217</f>
        <v>151600</v>
      </c>
      <c r="K217" s="8"/>
      <c r="L217" s="47">
        <f>J217+K217</f>
        <v>151600</v>
      </c>
    </row>
    <row r="218" spans="1:12" ht="19.5" customHeight="1" hidden="1">
      <c r="A218" s="25" t="s">
        <v>332</v>
      </c>
      <c r="B218" s="8" t="s">
        <v>36</v>
      </c>
      <c r="C218" s="29" t="s">
        <v>43</v>
      </c>
      <c r="D218" s="8" t="s">
        <v>290</v>
      </c>
      <c r="E218" s="8" t="s">
        <v>331</v>
      </c>
      <c r="G218" s="8" t="s">
        <v>381</v>
      </c>
      <c r="H218" s="47">
        <f>G219+G218</f>
        <v>0</v>
      </c>
      <c r="I218" s="8" t="s">
        <v>381</v>
      </c>
      <c r="J218" s="47">
        <f>I219+I218</f>
        <v>0</v>
      </c>
      <c r="K218" s="8"/>
      <c r="L218" s="47">
        <f>K219+K218</f>
        <v>0</v>
      </c>
    </row>
    <row r="219" spans="1:12" ht="84" customHeight="1" hidden="1">
      <c r="A219" s="72" t="s">
        <v>412</v>
      </c>
      <c r="B219" s="8" t="s">
        <v>36</v>
      </c>
      <c r="C219" s="29" t="s">
        <v>43</v>
      </c>
      <c r="D219" s="8" t="s">
        <v>411</v>
      </c>
      <c r="E219" s="8"/>
      <c r="F219" s="47">
        <f>F220</f>
        <v>0</v>
      </c>
      <c r="G219" s="47">
        <v>0</v>
      </c>
      <c r="H219" s="47">
        <f>H220</f>
        <v>0</v>
      </c>
      <c r="I219" s="47">
        <v>0</v>
      </c>
      <c r="J219" s="47">
        <f>J220</f>
        <v>0</v>
      </c>
      <c r="K219" s="47"/>
      <c r="L219" s="47">
        <f>L220</f>
        <v>0</v>
      </c>
    </row>
    <row r="220" spans="1:12" ht="48.75" customHeight="1" hidden="1">
      <c r="A220" s="24" t="s">
        <v>374</v>
      </c>
      <c r="B220" s="8" t="s">
        <v>36</v>
      </c>
      <c r="C220" s="29" t="s">
        <v>43</v>
      </c>
      <c r="D220" s="8" t="s">
        <v>411</v>
      </c>
      <c r="E220" s="8" t="s">
        <v>373</v>
      </c>
      <c r="F220" s="47">
        <v>0</v>
      </c>
      <c r="G220" s="8" t="s">
        <v>381</v>
      </c>
      <c r="H220" s="47">
        <f>F220+G220</f>
        <v>0</v>
      </c>
      <c r="I220" s="8" t="s">
        <v>381</v>
      </c>
      <c r="J220" s="47">
        <f>H220+I220</f>
        <v>0</v>
      </c>
      <c r="K220" s="8"/>
      <c r="L220" s="47">
        <f>J220+K220</f>
        <v>0</v>
      </c>
    </row>
    <row r="221" spans="1:12" ht="34.5" customHeight="1">
      <c r="A221" s="4" t="s">
        <v>51</v>
      </c>
      <c r="B221" s="10" t="s">
        <v>36</v>
      </c>
      <c r="C221" s="10" t="s">
        <v>52</v>
      </c>
      <c r="D221" s="10"/>
      <c r="E221" s="10"/>
      <c r="F221" s="45">
        <f>F222+F225</f>
        <v>0</v>
      </c>
      <c r="G221" s="10"/>
      <c r="H221" s="45">
        <f>H222+H224</f>
        <v>4413500</v>
      </c>
      <c r="I221" s="10"/>
      <c r="J221" s="45">
        <f>J222+J224</f>
        <v>4413500</v>
      </c>
      <c r="K221" s="10"/>
      <c r="L221" s="45">
        <f>L222+L224</f>
        <v>4413500</v>
      </c>
    </row>
    <row r="222" spans="1:12" ht="32.25" customHeight="1">
      <c r="A222" s="31" t="s">
        <v>271</v>
      </c>
      <c r="B222" s="10" t="s">
        <v>36</v>
      </c>
      <c r="C222" s="10" t="s">
        <v>52</v>
      </c>
      <c r="D222" s="10" t="s">
        <v>40</v>
      </c>
      <c r="E222" s="10"/>
      <c r="F222" s="45">
        <f>F223</f>
        <v>0</v>
      </c>
      <c r="G222" s="10"/>
      <c r="H222" s="45">
        <f>H223</f>
        <v>300000</v>
      </c>
      <c r="I222" s="10"/>
      <c r="J222" s="45">
        <f>J223</f>
        <v>300000</v>
      </c>
      <c r="K222" s="10"/>
      <c r="L222" s="45">
        <f>L223</f>
        <v>300000</v>
      </c>
    </row>
    <row r="223" spans="1:12" ht="54.75" customHeight="1">
      <c r="A223" s="1" t="s">
        <v>357</v>
      </c>
      <c r="B223" s="10" t="s">
        <v>36</v>
      </c>
      <c r="C223" s="10" t="s">
        <v>52</v>
      </c>
      <c r="D223" s="10" t="s">
        <v>40</v>
      </c>
      <c r="E223" s="10" t="s">
        <v>358</v>
      </c>
      <c r="F223" s="45">
        <v>0</v>
      </c>
      <c r="G223" s="10" t="s">
        <v>429</v>
      </c>
      <c r="H223" s="45">
        <f>F223+G223</f>
        <v>300000</v>
      </c>
      <c r="I223" s="10" t="s">
        <v>381</v>
      </c>
      <c r="J223" s="45">
        <f>H223+I223</f>
        <v>300000</v>
      </c>
      <c r="K223" s="10"/>
      <c r="L223" s="45">
        <f>J223+K223</f>
        <v>300000</v>
      </c>
    </row>
    <row r="224" spans="1:12" ht="30.75" customHeight="1">
      <c r="A224" s="18" t="s">
        <v>102</v>
      </c>
      <c r="B224" s="10" t="s">
        <v>36</v>
      </c>
      <c r="C224" s="10" t="s">
        <v>52</v>
      </c>
      <c r="D224" s="10" t="s">
        <v>79</v>
      </c>
      <c r="E224" s="10"/>
      <c r="F224" s="45"/>
      <c r="G224" s="10"/>
      <c r="H224" s="45">
        <f>H225</f>
        <v>4113500</v>
      </c>
      <c r="I224" s="10"/>
      <c r="J224" s="45">
        <f>J225</f>
        <v>4113500</v>
      </c>
      <c r="K224" s="10"/>
      <c r="L224" s="45">
        <f>L225</f>
        <v>4113500</v>
      </c>
    </row>
    <row r="225" spans="1:12" ht="98.25" customHeight="1">
      <c r="A225" s="4" t="s">
        <v>552</v>
      </c>
      <c r="B225" s="10" t="s">
        <v>36</v>
      </c>
      <c r="C225" s="10" t="s">
        <v>52</v>
      </c>
      <c r="D225" s="10" t="s">
        <v>289</v>
      </c>
      <c r="E225" s="10"/>
      <c r="F225" s="45">
        <f>F226</f>
        <v>0</v>
      </c>
      <c r="G225" s="10"/>
      <c r="H225" s="45">
        <f>H226</f>
        <v>4113500</v>
      </c>
      <c r="I225" s="10"/>
      <c r="J225" s="45">
        <f>J226</f>
        <v>4113500</v>
      </c>
      <c r="K225" s="10"/>
      <c r="L225" s="45">
        <f>L226</f>
        <v>4113500</v>
      </c>
    </row>
    <row r="226" spans="1:12" ht="60.75" customHeight="1">
      <c r="A226" s="24" t="s">
        <v>374</v>
      </c>
      <c r="B226" s="10" t="s">
        <v>36</v>
      </c>
      <c r="C226" s="10" t="s">
        <v>52</v>
      </c>
      <c r="D226" s="10" t="s">
        <v>289</v>
      </c>
      <c r="E226" s="10" t="s">
        <v>373</v>
      </c>
      <c r="F226" s="45">
        <v>0</v>
      </c>
      <c r="G226" s="10" t="s">
        <v>556</v>
      </c>
      <c r="H226" s="45">
        <f>F226+G226</f>
        <v>4113500</v>
      </c>
      <c r="I226" s="10" t="s">
        <v>381</v>
      </c>
      <c r="J226" s="45">
        <f>H226+I226</f>
        <v>4113500</v>
      </c>
      <c r="K226" s="10"/>
      <c r="L226" s="45">
        <f>J226+K226</f>
        <v>4113500</v>
      </c>
    </row>
    <row r="227" spans="1:12" ht="21.75" customHeight="1">
      <c r="A227" s="1" t="s">
        <v>151</v>
      </c>
      <c r="B227" s="10" t="s">
        <v>36</v>
      </c>
      <c r="C227" s="10" t="s">
        <v>26</v>
      </c>
      <c r="D227" s="10"/>
      <c r="E227" s="10"/>
      <c r="F227" s="45" t="e">
        <f>F231+#REF!</f>
        <v>#REF!</v>
      </c>
      <c r="G227" s="10"/>
      <c r="H227" s="45">
        <f>H228+H231</f>
        <v>637000</v>
      </c>
      <c r="I227" s="10"/>
      <c r="J227" s="45">
        <f>J228+J231</f>
        <v>637000</v>
      </c>
      <c r="K227" s="10"/>
      <c r="L227" s="45">
        <f>L228+L231</f>
        <v>537000</v>
      </c>
    </row>
    <row r="228" spans="1:12" ht="21.75" customHeight="1">
      <c r="A228" s="24" t="s">
        <v>563</v>
      </c>
      <c r="B228" s="10" t="s">
        <v>36</v>
      </c>
      <c r="C228" s="39" t="s">
        <v>564</v>
      </c>
      <c r="D228" s="10"/>
      <c r="E228" s="10"/>
      <c r="F228" s="79"/>
      <c r="G228" s="10"/>
      <c r="H228" s="45">
        <f>H229</f>
        <v>100000</v>
      </c>
      <c r="I228" s="10"/>
      <c r="J228" s="45">
        <f>J229</f>
        <v>100000</v>
      </c>
      <c r="K228" s="10"/>
      <c r="L228" s="45">
        <f>L229</f>
        <v>100000</v>
      </c>
    </row>
    <row r="229" spans="1:12" ht="35.25" customHeight="1">
      <c r="A229" s="24" t="s">
        <v>572</v>
      </c>
      <c r="B229" s="10" t="s">
        <v>36</v>
      </c>
      <c r="C229" s="39" t="s">
        <v>564</v>
      </c>
      <c r="D229" s="10" t="s">
        <v>565</v>
      </c>
      <c r="E229" s="10"/>
      <c r="F229" s="79"/>
      <c r="G229" s="10"/>
      <c r="H229" s="45">
        <f>H230</f>
        <v>100000</v>
      </c>
      <c r="I229" s="10"/>
      <c r="J229" s="45">
        <f>J230</f>
        <v>100000</v>
      </c>
      <c r="K229" s="10"/>
      <c r="L229" s="45">
        <f>L230</f>
        <v>100000</v>
      </c>
    </row>
    <row r="230" spans="1:12" ht="36.75" customHeight="1">
      <c r="A230" s="18" t="s">
        <v>370</v>
      </c>
      <c r="B230" s="10" t="s">
        <v>36</v>
      </c>
      <c r="C230" s="39" t="s">
        <v>564</v>
      </c>
      <c r="D230" s="10" t="s">
        <v>565</v>
      </c>
      <c r="E230" s="10" t="s">
        <v>321</v>
      </c>
      <c r="F230" s="79"/>
      <c r="G230" s="10"/>
      <c r="H230" s="45">
        <v>100000</v>
      </c>
      <c r="I230" s="10"/>
      <c r="J230" s="45">
        <v>100000</v>
      </c>
      <c r="K230" s="10"/>
      <c r="L230" s="45">
        <v>100000</v>
      </c>
    </row>
    <row r="231" spans="1:12" ht="31.5" customHeight="1">
      <c r="A231" s="1" t="s">
        <v>75</v>
      </c>
      <c r="B231" s="10" t="s">
        <v>36</v>
      </c>
      <c r="C231" s="10" t="s">
        <v>76</v>
      </c>
      <c r="D231" s="10"/>
      <c r="E231" s="10"/>
      <c r="F231" s="45" t="e">
        <f>F232+F234</f>
        <v>#REF!</v>
      </c>
      <c r="G231" s="10"/>
      <c r="H231" s="45">
        <f>H232+H234</f>
        <v>537000</v>
      </c>
      <c r="I231" s="10"/>
      <c r="J231" s="45">
        <f>J232+J234</f>
        <v>537000</v>
      </c>
      <c r="K231" s="10"/>
      <c r="L231" s="45">
        <f>L232+L234</f>
        <v>437000</v>
      </c>
    </row>
    <row r="232" spans="1:12" ht="33.75" customHeight="1">
      <c r="A232" s="1" t="s">
        <v>572</v>
      </c>
      <c r="B232" s="10" t="s">
        <v>36</v>
      </c>
      <c r="C232" s="10" t="s">
        <v>76</v>
      </c>
      <c r="D232" s="10" t="s">
        <v>565</v>
      </c>
      <c r="E232" s="10"/>
      <c r="F232" s="45" t="e">
        <f>#REF!</f>
        <v>#REF!</v>
      </c>
      <c r="G232" s="10"/>
      <c r="H232" s="45">
        <f>H233</f>
        <v>537000</v>
      </c>
      <c r="I232" s="10"/>
      <c r="J232" s="45">
        <f>J233</f>
        <v>537000</v>
      </c>
      <c r="K232" s="10"/>
      <c r="L232" s="45">
        <f>L233</f>
        <v>437000</v>
      </c>
    </row>
    <row r="233" spans="1:12" ht="31.5" customHeight="1">
      <c r="A233" s="18" t="s">
        <v>370</v>
      </c>
      <c r="B233" s="10" t="s">
        <v>36</v>
      </c>
      <c r="C233" s="10" t="s">
        <v>76</v>
      </c>
      <c r="D233" s="10" t="s">
        <v>565</v>
      </c>
      <c r="E233" s="10" t="s">
        <v>321</v>
      </c>
      <c r="F233" s="45">
        <v>0</v>
      </c>
      <c r="G233" s="70"/>
      <c r="H233" s="45">
        <v>537000</v>
      </c>
      <c r="I233" s="70"/>
      <c r="J233" s="45">
        <v>537000</v>
      </c>
      <c r="K233" s="70">
        <v>-100000</v>
      </c>
      <c r="L233" s="45">
        <f>J233+K233</f>
        <v>437000</v>
      </c>
    </row>
    <row r="234" spans="1:12" ht="63.75" customHeight="1" hidden="1">
      <c r="A234" s="55" t="s">
        <v>295</v>
      </c>
      <c r="B234" s="54" t="s">
        <v>36</v>
      </c>
      <c r="C234" s="54" t="s">
        <v>76</v>
      </c>
      <c r="D234" s="54" t="s">
        <v>175</v>
      </c>
      <c r="E234" s="54" t="s">
        <v>73</v>
      </c>
      <c r="F234" s="50">
        <v>0</v>
      </c>
      <c r="G234" s="54"/>
      <c r="H234" s="50">
        <v>0</v>
      </c>
      <c r="I234" s="54"/>
      <c r="J234" s="50">
        <v>0</v>
      </c>
      <c r="K234" s="54"/>
      <c r="L234" s="50">
        <v>0</v>
      </c>
    </row>
    <row r="235" spans="1:12" ht="17.25" customHeight="1">
      <c r="A235" s="1" t="s">
        <v>152</v>
      </c>
      <c r="B235" s="10" t="s">
        <v>36</v>
      </c>
      <c r="C235" s="10" t="s">
        <v>27</v>
      </c>
      <c r="D235" s="10"/>
      <c r="E235" s="10"/>
      <c r="F235" s="45" t="e">
        <f>F236</f>
        <v>#REF!</v>
      </c>
      <c r="G235" s="10"/>
      <c r="H235" s="45">
        <f>H236</f>
        <v>821000</v>
      </c>
      <c r="I235" s="10"/>
      <c r="J235" s="45">
        <f>J236</f>
        <v>854000</v>
      </c>
      <c r="K235" s="10"/>
      <c r="L235" s="45">
        <f>L236</f>
        <v>1045200</v>
      </c>
    </row>
    <row r="236" spans="1:12" ht="33" customHeight="1">
      <c r="A236" s="1" t="s">
        <v>157</v>
      </c>
      <c r="B236" s="10">
        <v>901</v>
      </c>
      <c r="C236" s="10" t="s">
        <v>29</v>
      </c>
      <c r="D236" s="10"/>
      <c r="E236" s="10"/>
      <c r="F236" s="46" t="e">
        <f>F237+F242</f>
        <v>#REF!</v>
      </c>
      <c r="G236" s="10"/>
      <c r="H236" s="46">
        <f>H237+H242</f>
        <v>821000</v>
      </c>
      <c r="I236" s="10"/>
      <c r="J236" s="46">
        <f>J237+J242</f>
        <v>854000</v>
      </c>
      <c r="K236" s="10"/>
      <c r="L236" s="46">
        <f>L237+L242</f>
        <v>1045200</v>
      </c>
    </row>
    <row r="237" spans="1:12" ht="31.5" customHeight="1">
      <c r="A237" s="1" t="s">
        <v>158</v>
      </c>
      <c r="B237" s="10">
        <v>901</v>
      </c>
      <c r="C237" s="10" t="s">
        <v>29</v>
      </c>
      <c r="D237" s="10">
        <v>4310000</v>
      </c>
      <c r="E237" s="10"/>
      <c r="F237" s="46">
        <f>F238</f>
        <v>0</v>
      </c>
      <c r="G237" s="10"/>
      <c r="H237" s="46">
        <f>H238</f>
        <v>821000</v>
      </c>
      <c r="I237" s="10"/>
      <c r="J237" s="46">
        <f>J238</f>
        <v>777000</v>
      </c>
      <c r="K237" s="10"/>
      <c r="L237" s="46">
        <f>L238</f>
        <v>745000</v>
      </c>
    </row>
    <row r="238" spans="1:12" ht="31.5" customHeight="1">
      <c r="A238" s="1" t="s">
        <v>109</v>
      </c>
      <c r="B238" s="10">
        <v>901</v>
      </c>
      <c r="C238" s="10" t="s">
        <v>29</v>
      </c>
      <c r="D238" s="10" t="s">
        <v>108</v>
      </c>
      <c r="E238" s="10"/>
      <c r="F238" s="46">
        <f>F239+F241+F240</f>
        <v>0</v>
      </c>
      <c r="G238" s="10" t="s">
        <v>440</v>
      </c>
      <c r="H238" s="46">
        <f>H239+H241+H240</f>
        <v>821000</v>
      </c>
      <c r="I238" s="10" t="s">
        <v>381</v>
      </c>
      <c r="J238" s="46">
        <f>J239+J241+J240</f>
        <v>777000</v>
      </c>
      <c r="K238" s="10"/>
      <c r="L238" s="46">
        <f>L239+L241+L240</f>
        <v>745000</v>
      </c>
    </row>
    <row r="239" spans="1:12" ht="21.75" customHeight="1">
      <c r="A239" s="1" t="s">
        <v>323</v>
      </c>
      <c r="B239" s="10">
        <v>901</v>
      </c>
      <c r="C239" s="10" t="s">
        <v>29</v>
      </c>
      <c r="D239" s="10" t="s">
        <v>108</v>
      </c>
      <c r="E239" s="10" t="s">
        <v>318</v>
      </c>
      <c r="F239" s="46">
        <v>0</v>
      </c>
      <c r="G239" s="10" t="s">
        <v>512</v>
      </c>
      <c r="H239" s="46">
        <f>F239+G239</f>
        <v>606732</v>
      </c>
      <c r="I239" s="10" t="s">
        <v>381</v>
      </c>
      <c r="J239" s="46">
        <f>H239+I239</f>
        <v>606732</v>
      </c>
      <c r="K239" s="10"/>
      <c r="L239" s="46">
        <f>J239+K239</f>
        <v>606732</v>
      </c>
    </row>
    <row r="240" spans="1:12" ht="47.25" hidden="1">
      <c r="A240" s="18" t="s">
        <v>325</v>
      </c>
      <c r="B240" s="10">
        <v>901</v>
      </c>
      <c r="C240" s="10" t="s">
        <v>29</v>
      </c>
      <c r="D240" s="10" t="s">
        <v>108</v>
      </c>
      <c r="E240" s="10" t="s">
        <v>320</v>
      </c>
      <c r="F240" s="46">
        <v>0</v>
      </c>
      <c r="G240" s="10" t="s">
        <v>381</v>
      </c>
      <c r="H240" s="46">
        <f>F240+G240</f>
        <v>0</v>
      </c>
      <c r="I240" s="10" t="s">
        <v>381</v>
      </c>
      <c r="J240" s="46">
        <f>H240+I240</f>
        <v>0</v>
      </c>
      <c r="K240" s="10"/>
      <c r="L240" s="46">
        <f>J240+K240</f>
        <v>0</v>
      </c>
    </row>
    <row r="241" spans="1:12" ht="18.75" customHeight="1">
      <c r="A241" s="1" t="s">
        <v>332</v>
      </c>
      <c r="B241" s="10" t="s">
        <v>36</v>
      </c>
      <c r="C241" s="10" t="s">
        <v>29</v>
      </c>
      <c r="D241" s="10" t="s">
        <v>108</v>
      </c>
      <c r="E241" s="10" t="s">
        <v>331</v>
      </c>
      <c r="F241" s="46">
        <v>0</v>
      </c>
      <c r="G241" s="10" t="s">
        <v>513</v>
      </c>
      <c r="H241" s="46">
        <f>F241+G241</f>
        <v>214268</v>
      </c>
      <c r="I241" s="10" t="s">
        <v>582</v>
      </c>
      <c r="J241" s="46">
        <f>H241+I241</f>
        <v>170268</v>
      </c>
      <c r="K241" s="10" t="s">
        <v>638</v>
      </c>
      <c r="L241" s="46">
        <f>J241+K241</f>
        <v>138268</v>
      </c>
    </row>
    <row r="242" spans="1:12" ht="18" customHeight="1">
      <c r="A242" s="18" t="s">
        <v>312</v>
      </c>
      <c r="B242" s="8" t="s">
        <v>36</v>
      </c>
      <c r="C242" s="29" t="s">
        <v>29</v>
      </c>
      <c r="D242" s="8" t="s">
        <v>79</v>
      </c>
      <c r="E242" s="8"/>
      <c r="F242" s="47" t="e">
        <f>F243+#REF!</f>
        <v>#REF!</v>
      </c>
      <c r="G242" s="8"/>
      <c r="H242" s="47">
        <f>H243</f>
        <v>0</v>
      </c>
      <c r="I242" s="8"/>
      <c r="J242" s="47">
        <f>J243</f>
        <v>77000</v>
      </c>
      <c r="K242" s="8"/>
      <c r="L242" s="47">
        <f>L243+L245</f>
        <v>300200</v>
      </c>
    </row>
    <row r="243" spans="1:12" ht="66" customHeight="1">
      <c r="A243" s="7" t="s">
        <v>301</v>
      </c>
      <c r="B243" s="8" t="s">
        <v>36</v>
      </c>
      <c r="C243" s="8" t="s">
        <v>29</v>
      </c>
      <c r="D243" s="8" t="s">
        <v>264</v>
      </c>
      <c r="E243" s="8"/>
      <c r="F243" s="49">
        <f>F244</f>
        <v>0</v>
      </c>
      <c r="G243" s="8"/>
      <c r="H243" s="49">
        <f>H244</f>
        <v>0</v>
      </c>
      <c r="I243" s="8"/>
      <c r="J243" s="49">
        <f>J244</f>
        <v>77000</v>
      </c>
      <c r="K243" s="8"/>
      <c r="L243" s="49">
        <f>L244</f>
        <v>200200</v>
      </c>
    </row>
    <row r="244" spans="1:12" ht="33.75" customHeight="1">
      <c r="A244" s="3" t="s">
        <v>326</v>
      </c>
      <c r="B244" s="8" t="s">
        <v>36</v>
      </c>
      <c r="C244" s="8" t="s">
        <v>29</v>
      </c>
      <c r="D244" s="8" t="s">
        <v>264</v>
      </c>
      <c r="E244" s="8" t="s">
        <v>321</v>
      </c>
      <c r="F244" s="49">
        <v>0</v>
      </c>
      <c r="G244" s="8"/>
      <c r="H244" s="49">
        <f>F244+G244</f>
        <v>0</v>
      </c>
      <c r="I244" s="8" t="s">
        <v>514</v>
      </c>
      <c r="J244" s="49">
        <f>H244+I244</f>
        <v>77000</v>
      </c>
      <c r="K244" s="8" t="s">
        <v>639</v>
      </c>
      <c r="L244" s="49">
        <f>J244+K244</f>
        <v>200200</v>
      </c>
    </row>
    <row r="245" spans="1:12" ht="33.75" customHeight="1">
      <c r="A245" s="1" t="s">
        <v>572</v>
      </c>
      <c r="B245" s="8" t="s">
        <v>36</v>
      </c>
      <c r="C245" s="8" t="s">
        <v>29</v>
      </c>
      <c r="D245" s="8" t="s">
        <v>565</v>
      </c>
      <c r="E245" s="8"/>
      <c r="F245" s="49"/>
      <c r="G245" s="8"/>
      <c r="H245" s="49"/>
      <c r="I245" s="8"/>
      <c r="J245" s="49"/>
      <c r="K245" s="8"/>
      <c r="L245" s="49">
        <f>L246</f>
        <v>100000</v>
      </c>
    </row>
    <row r="246" spans="1:12" ht="33.75" customHeight="1">
      <c r="A246" s="18" t="s">
        <v>370</v>
      </c>
      <c r="B246" s="8" t="s">
        <v>36</v>
      </c>
      <c r="C246" s="8" t="s">
        <v>29</v>
      </c>
      <c r="D246" s="8" t="s">
        <v>565</v>
      </c>
      <c r="E246" s="8" t="s">
        <v>321</v>
      </c>
      <c r="F246" s="49"/>
      <c r="G246" s="8"/>
      <c r="H246" s="49"/>
      <c r="I246" s="8"/>
      <c r="J246" s="49"/>
      <c r="K246" s="8" t="s">
        <v>525</v>
      </c>
      <c r="L246" s="49">
        <f>J246+K246</f>
        <v>100000</v>
      </c>
    </row>
    <row r="247" spans="1:12" ht="16.5" customHeight="1">
      <c r="A247" s="9" t="s">
        <v>166</v>
      </c>
      <c r="B247" s="8" t="s">
        <v>36</v>
      </c>
      <c r="C247" s="8" t="s">
        <v>78</v>
      </c>
      <c r="D247" s="8"/>
      <c r="E247" s="8"/>
      <c r="F247" s="49" t="e">
        <f>F248+F252+F283</f>
        <v>#REF!</v>
      </c>
      <c r="G247" s="8"/>
      <c r="H247" s="49" t="e">
        <f>H248+H252+H283</f>
        <v>#REF!</v>
      </c>
      <c r="I247" s="8"/>
      <c r="J247" s="49">
        <f>J248+J252+J283+J294</f>
        <v>85018900</v>
      </c>
      <c r="K247" s="8"/>
      <c r="L247" s="49">
        <f>L248+L252+L283+L294</f>
        <v>85823700</v>
      </c>
    </row>
    <row r="248" spans="1:12" ht="17.25" customHeight="1">
      <c r="A248" s="9" t="s">
        <v>167</v>
      </c>
      <c r="B248" s="8" t="s">
        <v>36</v>
      </c>
      <c r="C248" s="8" t="s">
        <v>126</v>
      </c>
      <c r="D248" s="8"/>
      <c r="E248" s="8"/>
      <c r="F248" s="49">
        <f>F249</f>
        <v>0</v>
      </c>
      <c r="G248" s="8"/>
      <c r="H248" s="49">
        <f>H249</f>
        <v>4113000</v>
      </c>
      <c r="I248" s="8"/>
      <c r="J248" s="49">
        <f>J249</f>
        <v>4113000</v>
      </c>
      <c r="K248" s="8"/>
      <c r="L248" s="49">
        <f>L249</f>
        <v>4113000</v>
      </c>
    </row>
    <row r="249" spans="1:12" ht="31.5" customHeight="1">
      <c r="A249" s="9" t="s">
        <v>127</v>
      </c>
      <c r="B249" s="8" t="s">
        <v>36</v>
      </c>
      <c r="C249" s="8" t="s">
        <v>126</v>
      </c>
      <c r="D249" s="8" t="s">
        <v>128</v>
      </c>
      <c r="E249" s="8"/>
      <c r="F249" s="49">
        <f>F250</f>
        <v>0</v>
      </c>
      <c r="G249" s="8"/>
      <c r="H249" s="49">
        <f>H250</f>
        <v>4113000</v>
      </c>
      <c r="I249" s="8"/>
      <c r="J249" s="49">
        <f>J250</f>
        <v>4113000</v>
      </c>
      <c r="K249" s="8"/>
      <c r="L249" s="49">
        <f>L250</f>
        <v>4113000</v>
      </c>
    </row>
    <row r="250" spans="1:12" ht="50.25" customHeight="1">
      <c r="A250" s="9" t="s">
        <v>129</v>
      </c>
      <c r="B250" s="8" t="s">
        <v>36</v>
      </c>
      <c r="C250" s="8" t="s">
        <v>126</v>
      </c>
      <c r="D250" s="8" t="s">
        <v>130</v>
      </c>
      <c r="E250" s="8"/>
      <c r="F250" s="49">
        <f>F251</f>
        <v>0</v>
      </c>
      <c r="G250" s="8"/>
      <c r="H250" s="49">
        <f>H251</f>
        <v>4113000</v>
      </c>
      <c r="I250" s="8"/>
      <c r="J250" s="49">
        <f>J251</f>
        <v>4113000</v>
      </c>
      <c r="K250" s="8"/>
      <c r="L250" s="49">
        <f>L251</f>
        <v>4113000</v>
      </c>
    </row>
    <row r="251" spans="1:12" ht="31.5">
      <c r="A251" s="18" t="s">
        <v>351</v>
      </c>
      <c r="B251" s="8" t="s">
        <v>36</v>
      </c>
      <c r="C251" s="8" t="s">
        <v>126</v>
      </c>
      <c r="D251" s="8" t="s">
        <v>130</v>
      </c>
      <c r="E251" s="8" t="s">
        <v>350</v>
      </c>
      <c r="F251" s="49">
        <v>0</v>
      </c>
      <c r="G251" s="8" t="s">
        <v>516</v>
      </c>
      <c r="H251" s="49">
        <f>F251+G251</f>
        <v>4113000</v>
      </c>
      <c r="I251" s="8" t="s">
        <v>381</v>
      </c>
      <c r="J251" s="49">
        <f>H251+I251</f>
        <v>4113000</v>
      </c>
      <c r="K251" s="8"/>
      <c r="L251" s="49">
        <f>J251+K251</f>
        <v>4113000</v>
      </c>
    </row>
    <row r="252" spans="1:12" ht="38.25" customHeight="1">
      <c r="A252" s="3" t="s">
        <v>168</v>
      </c>
      <c r="B252" s="10" t="s">
        <v>36</v>
      </c>
      <c r="C252" s="10">
        <v>1003</v>
      </c>
      <c r="D252" s="10"/>
      <c r="E252" s="10"/>
      <c r="F252" s="45" t="e">
        <f>F260+F271+F273+F278+F265+#REF!+F276+F269+F253+F255</f>
        <v>#REF!</v>
      </c>
      <c r="G252" s="10"/>
      <c r="H252" s="45" t="e">
        <f>H260+H271+H273+H265+#REF!+H275+H269+H253+H255</f>
        <v>#REF!</v>
      </c>
      <c r="I252" s="10"/>
      <c r="J252" s="45">
        <f>J260+J271+J273+J265+J275+J269+J253+J255</f>
        <v>80655900</v>
      </c>
      <c r="K252" s="10"/>
      <c r="L252" s="45">
        <f>L260+L271+L273+L265+L275+L269+L253+L255+L280+L257</f>
        <v>76963067.2</v>
      </c>
    </row>
    <row r="253" spans="1:12" ht="41.25" customHeight="1" hidden="1">
      <c r="A253" s="32" t="s">
        <v>202</v>
      </c>
      <c r="B253" s="8" t="s">
        <v>36</v>
      </c>
      <c r="C253" s="8" t="s">
        <v>74</v>
      </c>
      <c r="D253" s="8" t="s">
        <v>204</v>
      </c>
      <c r="E253" s="8"/>
      <c r="F253" s="45">
        <f>F254</f>
        <v>0</v>
      </c>
      <c r="G253" s="8"/>
      <c r="H253" s="45">
        <f>H254</f>
        <v>0</v>
      </c>
      <c r="I253" s="8"/>
      <c r="J253" s="45">
        <f>J254</f>
        <v>0</v>
      </c>
      <c r="K253" s="8"/>
      <c r="L253" s="45">
        <f>L254</f>
        <v>0</v>
      </c>
    </row>
    <row r="254" spans="1:12" ht="0.75" customHeight="1">
      <c r="A254" s="1" t="s">
        <v>354</v>
      </c>
      <c r="B254" s="8" t="s">
        <v>36</v>
      </c>
      <c r="C254" s="8" t="s">
        <v>74</v>
      </c>
      <c r="D254" s="8" t="s">
        <v>204</v>
      </c>
      <c r="E254" s="8" t="s">
        <v>341</v>
      </c>
      <c r="F254" s="45">
        <v>0</v>
      </c>
      <c r="G254" s="8" t="s">
        <v>381</v>
      </c>
      <c r="H254" s="45">
        <f>F254+G254</f>
        <v>0</v>
      </c>
      <c r="I254" s="8" t="s">
        <v>381</v>
      </c>
      <c r="J254" s="45">
        <f>H254+I254</f>
        <v>0</v>
      </c>
      <c r="K254" s="8"/>
      <c r="L254" s="45">
        <f>J254+K254</f>
        <v>0</v>
      </c>
    </row>
    <row r="255" spans="1:12" ht="18" customHeight="1" hidden="1">
      <c r="A255" s="25" t="s">
        <v>202</v>
      </c>
      <c r="B255" s="29" t="s">
        <v>36</v>
      </c>
      <c r="C255" s="29" t="s">
        <v>74</v>
      </c>
      <c r="D255" s="29" t="s">
        <v>215</v>
      </c>
      <c r="E255" s="29"/>
      <c r="F255" s="45">
        <f>F256</f>
        <v>0</v>
      </c>
      <c r="G255" s="29"/>
      <c r="H255" s="45">
        <f>H256</f>
        <v>0</v>
      </c>
      <c r="I255" s="29"/>
      <c r="J255" s="45">
        <f>J256</f>
        <v>0</v>
      </c>
      <c r="K255" s="29"/>
      <c r="L255" s="45">
        <f>L256</f>
        <v>0</v>
      </c>
    </row>
    <row r="256" spans="1:12" ht="26.25" customHeight="1" hidden="1">
      <c r="A256" s="3" t="s">
        <v>354</v>
      </c>
      <c r="B256" s="29" t="s">
        <v>36</v>
      </c>
      <c r="C256" s="29" t="s">
        <v>74</v>
      </c>
      <c r="D256" s="29" t="s">
        <v>215</v>
      </c>
      <c r="E256" s="29" t="s">
        <v>341</v>
      </c>
      <c r="F256" s="45">
        <v>0</v>
      </c>
      <c r="G256" s="29" t="s">
        <v>381</v>
      </c>
      <c r="H256" s="45">
        <f>F256+G256</f>
        <v>0</v>
      </c>
      <c r="I256" s="29" t="s">
        <v>381</v>
      </c>
      <c r="J256" s="45">
        <f>H256+I256</f>
        <v>0</v>
      </c>
      <c r="K256" s="29"/>
      <c r="L256" s="45">
        <f>J256+K256</f>
        <v>0</v>
      </c>
    </row>
    <row r="257" spans="1:12" ht="26.25" customHeight="1">
      <c r="A257" s="32" t="s">
        <v>210</v>
      </c>
      <c r="B257" s="8"/>
      <c r="C257" s="29" t="s">
        <v>74</v>
      </c>
      <c r="D257" s="8" t="s">
        <v>211</v>
      </c>
      <c r="E257" s="8"/>
      <c r="F257" s="45"/>
      <c r="G257" s="29"/>
      <c r="H257" s="45"/>
      <c r="I257" s="29"/>
      <c r="J257" s="45"/>
      <c r="K257" s="29"/>
      <c r="L257" s="45">
        <f>L258</f>
        <v>200000</v>
      </c>
    </row>
    <row r="258" spans="1:12" ht="26.25" customHeight="1">
      <c r="A258" s="32" t="s">
        <v>676</v>
      </c>
      <c r="B258" s="8"/>
      <c r="C258" s="29" t="s">
        <v>74</v>
      </c>
      <c r="D258" s="8" t="s">
        <v>309</v>
      </c>
      <c r="E258" s="8"/>
      <c r="F258" s="45"/>
      <c r="G258" s="29"/>
      <c r="H258" s="45"/>
      <c r="I258" s="29"/>
      <c r="J258" s="45"/>
      <c r="K258" s="29"/>
      <c r="L258" s="45">
        <f>L259</f>
        <v>200000</v>
      </c>
    </row>
    <row r="259" spans="1:12" ht="26.25" customHeight="1">
      <c r="A259" s="32" t="s">
        <v>677</v>
      </c>
      <c r="B259" s="8"/>
      <c r="C259" s="29" t="s">
        <v>74</v>
      </c>
      <c r="D259" s="8" t="s">
        <v>309</v>
      </c>
      <c r="E259" s="8" t="s">
        <v>678</v>
      </c>
      <c r="F259" s="45"/>
      <c r="G259" s="29"/>
      <c r="H259" s="45"/>
      <c r="I259" s="29"/>
      <c r="J259" s="45"/>
      <c r="K259" s="29" t="s">
        <v>511</v>
      </c>
      <c r="L259" s="49">
        <f>J259+K259</f>
        <v>200000</v>
      </c>
    </row>
    <row r="260" spans="1:12" ht="16.5" customHeight="1">
      <c r="A260" s="3" t="s">
        <v>205</v>
      </c>
      <c r="B260" s="10" t="s">
        <v>36</v>
      </c>
      <c r="C260" s="10">
        <v>1003</v>
      </c>
      <c r="D260" s="10">
        <v>5050000</v>
      </c>
      <c r="E260" s="10"/>
      <c r="F260" s="45">
        <f>F261+F263</f>
        <v>0</v>
      </c>
      <c r="G260" s="10"/>
      <c r="H260" s="45">
        <f>H261+H263</f>
        <v>15685000</v>
      </c>
      <c r="I260" s="10"/>
      <c r="J260" s="45">
        <f>J261+J263</f>
        <v>15685000</v>
      </c>
      <c r="K260" s="10"/>
      <c r="L260" s="45">
        <f>L261+L263</f>
        <v>15373870.2</v>
      </c>
    </row>
    <row r="261" spans="1:12" ht="36.75" customHeight="1">
      <c r="A261" s="3" t="s">
        <v>208</v>
      </c>
      <c r="B261" s="10" t="s">
        <v>36</v>
      </c>
      <c r="C261" s="10" t="s">
        <v>74</v>
      </c>
      <c r="D261" s="10" t="s">
        <v>207</v>
      </c>
      <c r="E261" s="10"/>
      <c r="F261" s="45">
        <f>F262</f>
        <v>0</v>
      </c>
      <c r="G261" s="10"/>
      <c r="H261" s="45">
        <f>H262</f>
        <v>11416000</v>
      </c>
      <c r="I261" s="10"/>
      <c r="J261" s="45">
        <f>J262</f>
        <v>11416000</v>
      </c>
      <c r="K261" s="10"/>
      <c r="L261" s="45">
        <f>L262</f>
        <v>11416000</v>
      </c>
    </row>
    <row r="262" spans="1:12" ht="54.75" customHeight="1">
      <c r="A262" s="1" t="s">
        <v>354</v>
      </c>
      <c r="B262" s="10" t="s">
        <v>36</v>
      </c>
      <c r="C262" s="10" t="s">
        <v>74</v>
      </c>
      <c r="D262" s="10" t="s">
        <v>207</v>
      </c>
      <c r="E262" s="10" t="s">
        <v>341</v>
      </c>
      <c r="F262" s="45">
        <v>0</v>
      </c>
      <c r="G262" s="10" t="s">
        <v>549</v>
      </c>
      <c r="H262" s="45">
        <f>F262+G262</f>
        <v>11416000</v>
      </c>
      <c r="I262" s="10" t="s">
        <v>381</v>
      </c>
      <c r="J262" s="45">
        <f>H262+I262</f>
        <v>11416000</v>
      </c>
      <c r="K262" s="10"/>
      <c r="L262" s="45">
        <f>J262+K262</f>
        <v>11416000</v>
      </c>
    </row>
    <row r="263" spans="1:12" ht="49.5" customHeight="1">
      <c r="A263" s="3" t="s">
        <v>279</v>
      </c>
      <c r="B263" s="10" t="s">
        <v>36</v>
      </c>
      <c r="C263" s="10">
        <v>1003</v>
      </c>
      <c r="D263" s="10" t="s">
        <v>368</v>
      </c>
      <c r="E263" s="10"/>
      <c r="F263" s="45">
        <f>F264</f>
        <v>0</v>
      </c>
      <c r="G263" s="10"/>
      <c r="H263" s="45">
        <f>H264</f>
        <v>4269000</v>
      </c>
      <c r="I263" s="10"/>
      <c r="J263" s="45">
        <f>J264</f>
        <v>4269000</v>
      </c>
      <c r="K263" s="10"/>
      <c r="L263" s="45">
        <f>L264</f>
        <v>3957870.2</v>
      </c>
    </row>
    <row r="264" spans="1:12" ht="36" customHeight="1">
      <c r="A264" s="9" t="s">
        <v>362</v>
      </c>
      <c r="B264" s="10" t="s">
        <v>36</v>
      </c>
      <c r="C264" s="10" t="s">
        <v>74</v>
      </c>
      <c r="D264" s="10" t="s">
        <v>368</v>
      </c>
      <c r="E264" s="10" t="s">
        <v>361</v>
      </c>
      <c r="F264" s="45">
        <v>0</v>
      </c>
      <c r="G264" s="10" t="s">
        <v>445</v>
      </c>
      <c r="H264" s="45">
        <f>F264+G264</f>
        <v>4269000</v>
      </c>
      <c r="I264" s="10" t="s">
        <v>381</v>
      </c>
      <c r="J264" s="45">
        <f>H264+I264</f>
        <v>4269000</v>
      </c>
      <c r="K264" s="70">
        <f>-330820.7+19690.9</f>
        <v>-311129.8</v>
      </c>
      <c r="L264" s="45">
        <f>J264+K264</f>
        <v>3957870.2</v>
      </c>
    </row>
    <row r="265" spans="1:12" ht="0.75" customHeight="1" hidden="1">
      <c r="A265" s="35" t="s">
        <v>0</v>
      </c>
      <c r="B265" s="29" t="s">
        <v>36</v>
      </c>
      <c r="C265" s="29" t="s">
        <v>74</v>
      </c>
      <c r="D265" s="29" t="s">
        <v>198</v>
      </c>
      <c r="E265" s="29"/>
      <c r="F265" s="47">
        <f>F266</f>
        <v>0</v>
      </c>
      <c r="G265" s="29"/>
      <c r="H265" s="47">
        <f>H266</f>
        <v>0</v>
      </c>
      <c r="I265" s="29"/>
      <c r="J265" s="47">
        <f>J266</f>
        <v>0</v>
      </c>
      <c r="K265" s="29"/>
      <c r="L265" s="47">
        <f>L266</f>
        <v>0</v>
      </c>
    </row>
    <row r="266" spans="1:12" ht="20.25" customHeight="1" hidden="1">
      <c r="A266" s="35" t="s">
        <v>332</v>
      </c>
      <c r="B266" s="29" t="s">
        <v>36</v>
      </c>
      <c r="C266" s="29" t="s">
        <v>74</v>
      </c>
      <c r="D266" s="29" t="s">
        <v>214</v>
      </c>
      <c r="E266" s="29" t="s">
        <v>331</v>
      </c>
      <c r="F266" s="45">
        <v>0</v>
      </c>
      <c r="G266" s="29" t="s">
        <v>381</v>
      </c>
      <c r="H266" s="45">
        <f>F266+G266</f>
        <v>0</v>
      </c>
      <c r="I266" s="29" t="s">
        <v>381</v>
      </c>
      <c r="J266" s="45">
        <f>H266+I266</f>
        <v>0</v>
      </c>
      <c r="K266" s="29"/>
      <c r="L266" s="45">
        <f>J266+K266</f>
        <v>0</v>
      </c>
    </row>
    <row r="267" spans="1:12" ht="20.25" customHeight="1" hidden="1">
      <c r="A267" s="18" t="s">
        <v>203</v>
      </c>
      <c r="B267" s="8" t="s">
        <v>36</v>
      </c>
      <c r="C267" s="8" t="s">
        <v>74</v>
      </c>
      <c r="D267" s="8" t="s">
        <v>62</v>
      </c>
      <c r="E267" s="8"/>
      <c r="F267" s="49"/>
      <c r="G267" s="8"/>
      <c r="H267" s="49"/>
      <c r="I267" s="8"/>
      <c r="J267" s="49"/>
      <c r="K267" s="8"/>
      <c r="L267" s="49"/>
    </row>
    <row r="268" spans="1:12" ht="29.25" customHeight="1" hidden="1">
      <c r="A268" s="3" t="s">
        <v>201</v>
      </c>
      <c r="B268" s="8" t="s">
        <v>36</v>
      </c>
      <c r="C268" s="8" t="s">
        <v>74</v>
      </c>
      <c r="D268" s="8" t="s">
        <v>62</v>
      </c>
      <c r="E268" s="8" t="s">
        <v>200</v>
      </c>
      <c r="F268" s="49"/>
      <c r="G268" s="8"/>
      <c r="H268" s="49"/>
      <c r="I268" s="8"/>
      <c r="J268" s="49"/>
      <c r="K268" s="8"/>
      <c r="L268" s="49"/>
    </row>
    <row r="269" spans="1:12" ht="75" customHeight="1" hidden="1">
      <c r="A269" s="3" t="s">
        <v>179</v>
      </c>
      <c r="B269" s="8" t="s">
        <v>36</v>
      </c>
      <c r="C269" s="8" t="s">
        <v>74</v>
      </c>
      <c r="D269" s="8" t="s">
        <v>293</v>
      </c>
      <c r="E269" s="8"/>
      <c r="F269" s="45">
        <f>F270</f>
        <v>0</v>
      </c>
      <c r="G269" s="8"/>
      <c r="H269" s="45">
        <f>H270</f>
        <v>0</v>
      </c>
      <c r="I269" s="8"/>
      <c r="J269" s="45">
        <f>J270</f>
        <v>0</v>
      </c>
      <c r="K269" s="8"/>
      <c r="L269" s="45">
        <f>L270</f>
        <v>0</v>
      </c>
    </row>
    <row r="270" spans="1:12" ht="52.5" customHeight="1" hidden="1">
      <c r="A270" s="3" t="s">
        <v>354</v>
      </c>
      <c r="B270" s="8" t="s">
        <v>36</v>
      </c>
      <c r="C270" s="8" t="s">
        <v>74</v>
      </c>
      <c r="D270" s="8" t="s">
        <v>293</v>
      </c>
      <c r="E270" s="8" t="s">
        <v>341</v>
      </c>
      <c r="F270" s="45">
        <v>0</v>
      </c>
      <c r="G270" s="8" t="s">
        <v>381</v>
      </c>
      <c r="H270" s="45">
        <f>F270+G270</f>
        <v>0</v>
      </c>
      <c r="I270" s="8" t="s">
        <v>381</v>
      </c>
      <c r="J270" s="45">
        <f>H270+I270</f>
        <v>0</v>
      </c>
      <c r="K270" s="8"/>
      <c r="L270" s="45">
        <f>J270+K270</f>
        <v>0</v>
      </c>
    </row>
    <row r="271" spans="1:12" ht="48.75" customHeight="1" hidden="1">
      <c r="A271" s="18" t="s">
        <v>180</v>
      </c>
      <c r="B271" s="10" t="s">
        <v>36</v>
      </c>
      <c r="C271" s="10" t="s">
        <v>74</v>
      </c>
      <c r="D271" s="10" t="s">
        <v>294</v>
      </c>
      <c r="E271" s="21"/>
      <c r="F271" s="47">
        <f>F272</f>
        <v>0</v>
      </c>
      <c r="G271" s="21"/>
      <c r="H271" s="47">
        <f>H272</f>
        <v>0</v>
      </c>
      <c r="I271" s="21"/>
      <c r="J271" s="47">
        <f>J272</f>
        <v>0</v>
      </c>
      <c r="K271" s="21"/>
      <c r="L271" s="47">
        <f>L272</f>
        <v>0</v>
      </c>
    </row>
    <row r="272" spans="1:12" ht="51" customHeight="1" hidden="1">
      <c r="A272" s="3" t="s">
        <v>354</v>
      </c>
      <c r="B272" s="10" t="s">
        <v>36</v>
      </c>
      <c r="C272" s="10" t="s">
        <v>74</v>
      </c>
      <c r="D272" s="10" t="s">
        <v>294</v>
      </c>
      <c r="E272" s="33" t="s">
        <v>341</v>
      </c>
      <c r="F272" s="47">
        <v>0</v>
      </c>
      <c r="G272" s="71" t="s">
        <v>381</v>
      </c>
      <c r="H272" s="47">
        <f>F272+G272</f>
        <v>0</v>
      </c>
      <c r="I272" s="71" t="s">
        <v>381</v>
      </c>
      <c r="J272" s="47">
        <f>H272+I272</f>
        <v>0</v>
      </c>
      <c r="K272" s="71"/>
      <c r="L272" s="47">
        <f>J272+K272</f>
        <v>0</v>
      </c>
    </row>
    <row r="273" spans="1:12" ht="80.25" customHeight="1">
      <c r="A273" s="7" t="s">
        <v>209</v>
      </c>
      <c r="B273" s="8" t="s">
        <v>36</v>
      </c>
      <c r="C273" s="8" t="s">
        <v>74</v>
      </c>
      <c r="D273" s="8" t="s">
        <v>369</v>
      </c>
      <c r="E273" s="8"/>
      <c r="F273" s="49">
        <f>F274</f>
        <v>0</v>
      </c>
      <c r="G273" s="8"/>
      <c r="H273" s="49">
        <f>H274</f>
        <v>64279000</v>
      </c>
      <c r="I273" s="8"/>
      <c r="J273" s="49">
        <f>J274</f>
        <v>64279000</v>
      </c>
      <c r="K273" s="8"/>
      <c r="L273" s="49">
        <f>L274</f>
        <v>60092497</v>
      </c>
    </row>
    <row r="274" spans="1:12" ht="30.75" customHeight="1">
      <c r="A274" s="9" t="s">
        <v>362</v>
      </c>
      <c r="B274" s="8" t="s">
        <v>36</v>
      </c>
      <c r="C274" s="8" t="s">
        <v>74</v>
      </c>
      <c r="D274" s="8" t="s">
        <v>369</v>
      </c>
      <c r="E274" s="8" t="s">
        <v>361</v>
      </c>
      <c r="F274" s="49">
        <v>0</v>
      </c>
      <c r="G274" s="8" t="s">
        <v>550</v>
      </c>
      <c r="H274" s="49">
        <f>F274+G274</f>
        <v>64279000</v>
      </c>
      <c r="I274" s="8" t="s">
        <v>381</v>
      </c>
      <c r="J274" s="49">
        <f>H274+I274</f>
        <v>64279000</v>
      </c>
      <c r="K274" s="8" t="s">
        <v>604</v>
      </c>
      <c r="L274" s="49">
        <f>J274+K274</f>
        <v>60092497</v>
      </c>
    </row>
    <row r="275" spans="1:12" ht="33" customHeight="1">
      <c r="A275" s="35" t="s">
        <v>102</v>
      </c>
      <c r="B275" s="8" t="s">
        <v>36</v>
      </c>
      <c r="C275" s="8" t="s">
        <v>74</v>
      </c>
      <c r="D275" s="8" t="s">
        <v>79</v>
      </c>
      <c r="E275" s="8"/>
      <c r="F275" s="49"/>
      <c r="G275" s="8"/>
      <c r="H275" s="49">
        <f>H276+H278</f>
        <v>691900</v>
      </c>
      <c r="I275" s="8"/>
      <c r="J275" s="49">
        <f>J276+J278</f>
        <v>691900</v>
      </c>
      <c r="K275" s="8"/>
      <c r="L275" s="49">
        <f>L276+L278</f>
        <v>691900</v>
      </c>
    </row>
    <row r="276" spans="1:12" ht="102.75" customHeight="1">
      <c r="A276" s="35" t="s">
        <v>554</v>
      </c>
      <c r="B276" s="29" t="s">
        <v>36</v>
      </c>
      <c r="C276" s="29">
        <v>1003</v>
      </c>
      <c r="D276" s="29" t="s">
        <v>266</v>
      </c>
      <c r="E276" s="29"/>
      <c r="F276" s="49">
        <f>F277</f>
        <v>0</v>
      </c>
      <c r="G276" s="29"/>
      <c r="H276" s="49">
        <f>H277</f>
        <v>221500</v>
      </c>
      <c r="I276" s="29"/>
      <c r="J276" s="49">
        <f>J277</f>
        <v>221500</v>
      </c>
      <c r="K276" s="29"/>
      <c r="L276" s="49">
        <f>L277</f>
        <v>221500</v>
      </c>
    </row>
    <row r="277" spans="1:12" ht="38.25" customHeight="1">
      <c r="A277" s="3" t="s">
        <v>354</v>
      </c>
      <c r="B277" s="29" t="s">
        <v>36</v>
      </c>
      <c r="C277" s="29" t="s">
        <v>74</v>
      </c>
      <c r="D277" s="29" t="s">
        <v>266</v>
      </c>
      <c r="E277" s="29" t="s">
        <v>341</v>
      </c>
      <c r="F277" s="49">
        <v>0</v>
      </c>
      <c r="G277" s="29" t="s">
        <v>555</v>
      </c>
      <c r="H277" s="49">
        <f>F277+G277</f>
        <v>221500</v>
      </c>
      <c r="I277" s="29" t="s">
        <v>381</v>
      </c>
      <c r="J277" s="49">
        <f>H277+I277</f>
        <v>221500</v>
      </c>
      <c r="K277" s="29"/>
      <c r="L277" s="49">
        <f>J277+K277</f>
        <v>221500</v>
      </c>
    </row>
    <row r="278" spans="1:12" ht="63">
      <c r="A278" s="3" t="s">
        <v>297</v>
      </c>
      <c r="B278" s="29" t="s">
        <v>36</v>
      </c>
      <c r="C278" s="29" t="s">
        <v>74</v>
      </c>
      <c r="D278" s="29" t="s">
        <v>263</v>
      </c>
      <c r="E278" s="29"/>
      <c r="F278" s="46">
        <f>F279</f>
        <v>0</v>
      </c>
      <c r="G278" s="29"/>
      <c r="H278" s="46">
        <f>H279</f>
        <v>470400</v>
      </c>
      <c r="I278" s="29"/>
      <c r="J278" s="46">
        <f>J279</f>
        <v>470400</v>
      </c>
      <c r="K278" s="29"/>
      <c r="L278" s="46">
        <f>L279</f>
        <v>470400</v>
      </c>
    </row>
    <row r="279" spans="1:12" ht="42" customHeight="1">
      <c r="A279" s="3" t="s">
        <v>364</v>
      </c>
      <c r="B279" s="29" t="s">
        <v>36</v>
      </c>
      <c r="C279" s="29" t="s">
        <v>74</v>
      </c>
      <c r="D279" s="29" t="s">
        <v>263</v>
      </c>
      <c r="E279" s="29" t="s">
        <v>363</v>
      </c>
      <c r="F279" s="46">
        <v>0</v>
      </c>
      <c r="G279" s="29" t="s">
        <v>443</v>
      </c>
      <c r="H279" s="46">
        <f>F279+G279</f>
        <v>470400</v>
      </c>
      <c r="I279" s="29" t="s">
        <v>381</v>
      </c>
      <c r="J279" s="46">
        <f>H279+I279</f>
        <v>470400</v>
      </c>
      <c r="K279" s="29"/>
      <c r="L279" s="46">
        <f>J279+K279</f>
        <v>470400</v>
      </c>
    </row>
    <row r="280" spans="1:12" ht="48" customHeight="1">
      <c r="A280" s="1" t="s">
        <v>615</v>
      </c>
      <c r="B280" s="8" t="s">
        <v>36</v>
      </c>
      <c r="C280" s="29" t="s">
        <v>74</v>
      </c>
      <c r="D280" s="8" t="s">
        <v>616</v>
      </c>
      <c r="E280" s="8"/>
      <c r="F280" s="83"/>
      <c r="G280" s="84"/>
      <c r="H280" s="83"/>
      <c r="I280" s="84"/>
      <c r="J280" s="83"/>
      <c r="K280" s="85"/>
      <c r="L280" s="83">
        <f>L281</f>
        <v>604800</v>
      </c>
    </row>
    <row r="281" spans="1:12" ht="29.25" customHeight="1">
      <c r="A281" s="86" t="s">
        <v>617</v>
      </c>
      <c r="B281" s="8" t="s">
        <v>36</v>
      </c>
      <c r="C281" s="29" t="s">
        <v>74</v>
      </c>
      <c r="D281" s="8" t="s">
        <v>618</v>
      </c>
      <c r="E281" s="8"/>
      <c r="F281" s="83"/>
      <c r="G281" s="84"/>
      <c r="H281" s="83"/>
      <c r="I281" s="84"/>
      <c r="J281" s="83"/>
      <c r="K281" s="85"/>
      <c r="L281" s="83">
        <f>L282</f>
        <v>604800</v>
      </c>
    </row>
    <row r="282" spans="1:12" ht="36" customHeight="1">
      <c r="A282" s="1" t="s">
        <v>364</v>
      </c>
      <c r="B282" s="8" t="s">
        <v>36</v>
      </c>
      <c r="C282" s="29" t="s">
        <v>74</v>
      </c>
      <c r="D282" s="8" t="s">
        <v>618</v>
      </c>
      <c r="E282" s="8" t="s">
        <v>363</v>
      </c>
      <c r="F282" s="83"/>
      <c r="G282" s="84"/>
      <c r="H282" s="83"/>
      <c r="I282" s="84"/>
      <c r="J282" s="83"/>
      <c r="K282" s="85">
        <v>604800</v>
      </c>
      <c r="L282" s="83">
        <f>K282+J282</f>
        <v>604800</v>
      </c>
    </row>
    <row r="283" spans="1:12" ht="42" customHeight="1">
      <c r="A283" s="62" t="s">
        <v>255</v>
      </c>
      <c r="B283" s="29" t="s">
        <v>36</v>
      </c>
      <c r="C283" s="63" t="s">
        <v>256</v>
      </c>
      <c r="D283" s="29"/>
      <c r="E283" s="29"/>
      <c r="F283" s="47">
        <f>F284+F289</f>
        <v>0</v>
      </c>
      <c r="G283" s="29"/>
      <c r="H283" s="47">
        <f>H284+H289</f>
        <v>0</v>
      </c>
      <c r="I283" s="29"/>
      <c r="J283" s="47">
        <f>J284+J289</f>
        <v>0</v>
      </c>
      <c r="K283" s="29"/>
      <c r="L283" s="47">
        <f>L284+L289</f>
        <v>4497632.8</v>
      </c>
    </row>
    <row r="284" spans="1:12" ht="54" customHeight="1">
      <c r="A284" s="3" t="s">
        <v>279</v>
      </c>
      <c r="B284" s="29" t="s">
        <v>36</v>
      </c>
      <c r="C284" s="29" t="s">
        <v>256</v>
      </c>
      <c r="D284" s="29" t="s">
        <v>368</v>
      </c>
      <c r="E284" s="29"/>
      <c r="F284" s="47">
        <f>F285+F286+F287+F288</f>
        <v>0</v>
      </c>
      <c r="G284" s="29"/>
      <c r="H284" s="47">
        <f>H285+H286+H287+H288</f>
        <v>0</v>
      </c>
      <c r="I284" s="29"/>
      <c r="J284" s="47">
        <f>J285+J286+J287+J288</f>
        <v>0</v>
      </c>
      <c r="K284" s="29"/>
      <c r="L284" s="47">
        <f>L285+L286+L287+L288</f>
        <v>311129.80000000005</v>
      </c>
    </row>
    <row r="285" spans="1:12" ht="42" customHeight="1">
      <c r="A285" s="3" t="s">
        <v>324</v>
      </c>
      <c r="B285" s="29" t="s">
        <v>36</v>
      </c>
      <c r="C285" s="29" t="s">
        <v>256</v>
      </c>
      <c r="D285" s="29" t="s">
        <v>368</v>
      </c>
      <c r="E285" s="29" t="s">
        <v>319</v>
      </c>
      <c r="F285" s="47">
        <v>0</v>
      </c>
      <c r="G285" s="29"/>
      <c r="H285" s="47">
        <f>F285+G285</f>
        <v>0</v>
      </c>
      <c r="I285" s="29"/>
      <c r="J285" s="47">
        <f>H285+I285</f>
        <v>0</v>
      </c>
      <c r="K285" s="29" t="s">
        <v>611</v>
      </c>
      <c r="L285" s="47">
        <f>J285+K285</f>
        <v>400</v>
      </c>
    </row>
    <row r="286" spans="1:12" ht="42" customHeight="1">
      <c r="A286" s="3" t="s">
        <v>325</v>
      </c>
      <c r="B286" s="29" t="s">
        <v>36</v>
      </c>
      <c r="C286" s="29" t="s">
        <v>256</v>
      </c>
      <c r="D286" s="29" t="s">
        <v>368</v>
      </c>
      <c r="E286" s="29" t="s">
        <v>320</v>
      </c>
      <c r="F286" s="47">
        <v>0</v>
      </c>
      <c r="G286" s="29" t="s">
        <v>381</v>
      </c>
      <c r="H286" s="47">
        <f>F286+G286</f>
        <v>0</v>
      </c>
      <c r="I286" s="29" t="s">
        <v>381</v>
      </c>
      <c r="J286" s="47">
        <f>H286+I286</f>
        <v>0</v>
      </c>
      <c r="K286" s="98">
        <f>95288.1-3300</f>
        <v>91988.1</v>
      </c>
      <c r="L286" s="47">
        <f>J286+K286</f>
        <v>91988.1</v>
      </c>
    </row>
    <row r="287" spans="1:12" ht="39.75" customHeight="1">
      <c r="A287" s="3" t="s">
        <v>326</v>
      </c>
      <c r="B287" s="29" t="s">
        <v>36</v>
      </c>
      <c r="C287" s="29" t="s">
        <v>256</v>
      </c>
      <c r="D287" s="29" t="s">
        <v>368</v>
      </c>
      <c r="E287" s="29" t="s">
        <v>321</v>
      </c>
      <c r="F287" s="47">
        <v>0</v>
      </c>
      <c r="G287" s="29" t="s">
        <v>381</v>
      </c>
      <c r="H287" s="47">
        <f>F287+G287</f>
        <v>0</v>
      </c>
      <c r="I287" s="29" t="s">
        <v>381</v>
      </c>
      <c r="J287" s="47">
        <f>H287+I287</f>
        <v>0</v>
      </c>
      <c r="K287" s="98">
        <f>215441.7+3300</f>
        <v>218741.7</v>
      </c>
      <c r="L287" s="47">
        <f>J287+K287</f>
        <v>218741.7</v>
      </c>
    </row>
    <row r="288" spans="1:12" ht="0.75" customHeight="1" hidden="1">
      <c r="A288" s="64" t="s">
        <v>362</v>
      </c>
      <c r="B288" s="29" t="s">
        <v>36</v>
      </c>
      <c r="C288" s="29" t="s">
        <v>256</v>
      </c>
      <c r="D288" s="29" t="s">
        <v>368</v>
      </c>
      <c r="E288" s="29" t="s">
        <v>361</v>
      </c>
      <c r="F288" s="47">
        <v>0</v>
      </c>
      <c r="G288" s="29"/>
      <c r="H288" s="47">
        <f>F288+G288</f>
        <v>0</v>
      </c>
      <c r="I288" s="29"/>
      <c r="J288" s="47">
        <f>H288+I288</f>
        <v>0</v>
      </c>
      <c r="K288" s="29" t="s">
        <v>381</v>
      </c>
      <c r="L288" s="47">
        <f>J288+K288</f>
        <v>0</v>
      </c>
    </row>
    <row r="289" spans="1:12" ht="87.75" customHeight="1">
      <c r="A289" s="7" t="s">
        <v>209</v>
      </c>
      <c r="B289" s="8" t="s">
        <v>36</v>
      </c>
      <c r="C289" s="29" t="s">
        <v>256</v>
      </c>
      <c r="D289" s="29" t="s">
        <v>369</v>
      </c>
      <c r="E289" s="29"/>
      <c r="F289" s="47">
        <f>F290+F291+F292+F293</f>
        <v>0</v>
      </c>
      <c r="G289" s="29"/>
      <c r="H289" s="47">
        <f>H290+H291+H292+H293</f>
        <v>0</v>
      </c>
      <c r="I289" s="29"/>
      <c r="J289" s="47">
        <f>J290+J291+J292+J293</f>
        <v>0</v>
      </c>
      <c r="K289" s="29"/>
      <c r="L289" s="47">
        <f>L290+L291+L292+L293</f>
        <v>4186503</v>
      </c>
    </row>
    <row r="290" spans="1:12" ht="34.5" customHeight="1">
      <c r="A290" s="1" t="s">
        <v>323</v>
      </c>
      <c r="B290" s="8" t="s">
        <v>36</v>
      </c>
      <c r="C290" s="29" t="s">
        <v>256</v>
      </c>
      <c r="D290" s="29" t="s">
        <v>369</v>
      </c>
      <c r="E290" s="29" t="s">
        <v>318</v>
      </c>
      <c r="F290" s="47">
        <v>0</v>
      </c>
      <c r="G290" s="29"/>
      <c r="H290" s="47">
        <f>F290+G290</f>
        <v>0</v>
      </c>
      <c r="I290" s="29"/>
      <c r="J290" s="47">
        <f>H290+I290</f>
        <v>0</v>
      </c>
      <c r="K290" s="29" t="s">
        <v>605</v>
      </c>
      <c r="L290" s="47">
        <f>J290+K290</f>
        <v>2033620</v>
      </c>
    </row>
    <row r="291" spans="1:12" ht="37.5" customHeight="1">
      <c r="A291" s="1" t="s">
        <v>324</v>
      </c>
      <c r="B291" s="8" t="s">
        <v>36</v>
      </c>
      <c r="C291" s="29" t="s">
        <v>256</v>
      </c>
      <c r="D291" s="29" t="s">
        <v>369</v>
      </c>
      <c r="E291" s="29" t="s">
        <v>319</v>
      </c>
      <c r="F291" s="47">
        <v>0</v>
      </c>
      <c r="G291" s="29"/>
      <c r="H291" s="47">
        <f>F291+G291</f>
        <v>0</v>
      </c>
      <c r="I291" s="29"/>
      <c r="J291" s="47">
        <f>H291+I291</f>
        <v>0</v>
      </c>
      <c r="K291" s="29" t="s">
        <v>606</v>
      </c>
      <c r="L291" s="47">
        <f>J291+K291</f>
        <v>2000</v>
      </c>
    </row>
    <row r="292" spans="1:12" ht="36" customHeight="1">
      <c r="A292" s="1" t="s">
        <v>325</v>
      </c>
      <c r="B292" s="8" t="s">
        <v>36</v>
      </c>
      <c r="C292" s="29" t="s">
        <v>256</v>
      </c>
      <c r="D292" s="29" t="s">
        <v>369</v>
      </c>
      <c r="E292" s="29" t="s">
        <v>320</v>
      </c>
      <c r="F292" s="47">
        <v>0</v>
      </c>
      <c r="G292" s="29" t="s">
        <v>381</v>
      </c>
      <c r="H292" s="47">
        <f>F292+G292</f>
        <v>0</v>
      </c>
      <c r="I292" s="29" t="s">
        <v>381</v>
      </c>
      <c r="J292" s="47">
        <f>H292+I292</f>
        <v>0</v>
      </c>
      <c r="K292" s="98">
        <f>486706-76800</f>
        <v>409906</v>
      </c>
      <c r="L292" s="47">
        <f>J292+K292</f>
        <v>409906</v>
      </c>
    </row>
    <row r="293" spans="1:12" ht="42" customHeight="1">
      <c r="A293" s="24" t="s">
        <v>370</v>
      </c>
      <c r="B293" s="8" t="s">
        <v>36</v>
      </c>
      <c r="C293" s="29" t="s">
        <v>256</v>
      </c>
      <c r="D293" s="29" t="s">
        <v>369</v>
      </c>
      <c r="E293" s="29" t="s">
        <v>321</v>
      </c>
      <c r="F293" s="47">
        <v>0</v>
      </c>
      <c r="G293" s="29" t="s">
        <v>381</v>
      </c>
      <c r="H293" s="47">
        <f>F293+G293</f>
        <v>0</v>
      </c>
      <c r="I293" s="29" t="s">
        <v>381</v>
      </c>
      <c r="J293" s="47">
        <f>H293+I293</f>
        <v>0</v>
      </c>
      <c r="K293" s="98">
        <f>1664177+76800</f>
        <v>1740977</v>
      </c>
      <c r="L293" s="47">
        <f>J293+K293</f>
        <v>1740977</v>
      </c>
    </row>
    <row r="294" spans="1:12" ht="41.25" customHeight="1">
      <c r="A294" s="18" t="s">
        <v>561</v>
      </c>
      <c r="B294" s="8" t="s">
        <v>36</v>
      </c>
      <c r="C294" s="29" t="s">
        <v>256</v>
      </c>
      <c r="D294" s="8" t="s">
        <v>573</v>
      </c>
      <c r="E294" s="8"/>
      <c r="F294" s="47"/>
      <c r="G294" s="29"/>
      <c r="H294" s="47"/>
      <c r="I294" s="29"/>
      <c r="J294" s="47">
        <f>J295+J296</f>
        <v>250000</v>
      </c>
      <c r="K294" s="29"/>
      <c r="L294" s="47">
        <f>L295+L296</f>
        <v>250000</v>
      </c>
    </row>
    <row r="295" spans="1:12" ht="29.25" customHeight="1">
      <c r="A295" s="1" t="s">
        <v>332</v>
      </c>
      <c r="B295" s="8" t="s">
        <v>36</v>
      </c>
      <c r="C295" s="29" t="s">
        <v>256</v>
      </c>
      <c r="D295" s="8" t="s">
        <v>573</v>
      </c>
      <c r="E295" s="8" t="s">
        <v>331</v>
      </c>
      <c r="F295" s="47"/>
      <c r="G295" s="29"/>
      <c r="H295" s="47"/>
      <c r="I295" s="29" t="s">
        <v>511</v>
      </c>
      <c r="J295" s="46">
        <f>H295+I295</f>
        <v>200000</v>
      </c>
      <c r="K295" s="29"/>
      <c r="L295" s="46">
        <f>J295+K295</f>
        <v>200000</v>
      </c>
    </row>
    <row r="296" spans="1:12" ht="63.75" customHeight="1">
      <c r="A296" s="1" t="s">
        <v>372</v>
      </c>
      <c r="B296" s="8" t="s">
        <v>36</v>
      </c>
      <c r="C296" s="29" t="s">
        <v>256</v>
      </c>
      <c r="D296" s="29" t="s">
        <v>573</v>
      </c>
      <c r="E296" s="29" t="s">
        <v>358</v>
      </c>
      <c r="F296" s="47"/>
      <c r="G296" s="29"/>
      <c r="H296" s="47"/>
      <c r="I296" s="29" t="s">
        <v>456</v>
      </c>
      <c r="J296" s="46">
        <f>H296+I296</f>
        <v>50000</v>
      </c>
      <c r="K296" s="29"/>
      <c r="L296" s="46">
        <f>J296+K296</f>
        <v>50000</v>
      </c>
    </row>
    <row r="297" spans="1:12" ht="15.75">
      <c r="A297" s="3" t="s">
        <v>124</v>
      </c>
      <c r="B297" s="8" t="s">
        <v>36</v>
      </c>
      <c r="C297" s="63" t="s">
        <v>232</v>
      </c>
      <c r="D297" s="8"/>
      <c r="E297" s="8"/>
      <c r="F297" s="49" t="e">
        <f>F298</f>
        <v>#REF!</v>
      </c>
      <c r="G297" s="8"/>
      <c r="H297" s="49">
        <f>H298</f>
        <v>1452000</v>
      </c>
      <c r="I297" s="8"/>
      <c r="J297" s="49">
        <f>J298</f>
        <v>1452000</v>
      </c>
      <c r="K297" s="8"/>
      <c r="L297" s="49">
        <f>L298</f>
        <v>1405800</v>
      </c>
    </row>
    <row r="298" spans="1:12" ht="15.75">
      <c r="A298" s="3" t="s">
        <v>249</v>
      </c>
      <c r="B298" s="10" t="s">
        <v>36</v>
      </c>
      <c r="C298" s="10" t="s">
        <v>248</v>
      </c>
      <c r="D298" s="10"/>
      <c r="E298" s="10"/>
      <c r="F298" s="45" t="e">
        <f>F299+F304</f>
        <v>#REF!</v>
      </c>
      <c r="G298" s="10"/>
      <c r="H298" s="45">
        <f>H299+H304+H302</f>
        <v>1452000</v>
      </c>
      <c r="I298" s="10"/>
      <c r="J298" s="45">
        <f>J299+J304+J302</f>
        <v>1452000</v>
      </c>
      <c r="K298" s="10"/>
      <c r="L298" s="45">
        <f>L299+L304+L302</f>
        <v>1405800</v>
      </c>
    </row>
    <row r="299" spans="1:12" ht="36" customHeight="1">
      <c r="A299" s="35" t="s">
        <v>165</v>
      </c>
      <c r="B299" s="8" t="s">
        <v>36</v>
      </c>
      <c r="C299" s="8" t="s">
        <v>248</v>
      </c>
      <c r="D299" s="8">
        <v>5120000</v>
      </c>
      <c r="E299" s="8"/>
      <c r="F299" s="49">
        <f>F300</f>
        <v>0</v>
      </c>
      <c r="G299" s="8"/>
      <c r="H299" s="49">
        <f>H300</f>
        <v>722000</v>
      </c>
      <c r="I299" s="8"/>
      <c r="J299" s="49">
        <f>J300</f>
        <v>1252000</v>
      </c>
      <c r="K299" s="8"/>
      <c r="L299" s="49">
        <f>L300</f>
        <v>1205800</v>
      </c>
    </row>
    <row r="300" spans="1:12" ht="16.5" customHeight="1">
      <c r="A300" s="35" t="s">
        <v>218</v>
      </c>
      <c r="B300" s="8" t="s">
        <v>36</v>
      </c>
      <c r="C300" s="8" t="s">
        <v>248</v>
      </c>
      <c r="D300" s="8" t="s">
        <v>125</v>
      </c>
      <c r="E300" s="8"/>
      <c r="F300" s="49">
        <f>+F301</f>
        <v>0</v>
      </c>
      <c r="G300" s="8"/>
      <c r="H300" s="49">
        <f>+H301</f>
        <v>722000</v>
      </c>
      <c r="I300" s="8"/>
      <c r="J300" s="49">
        <f>+J301</f>
        <v>1252000</v>
      </c>
      <c r="K300" s="8"/>
      <c r="L300" s="49">
        <f>+L301</f>
        <v>1205800</v>
      </c>
    </row>
    <row r="301" spans="1:12" ht="20.25" customHeight="1">
      <c r="A301" s="3" t="s">
        <v>332</v>
      </c>
      <c r="B301" s="8" t="s">
        <v>36</v>
      </c>
      <c r="C301" s="8" t="s">
        <v>248</v>
      </c>
      <c r="D301" s="8" t="s">
        <v>125</v>
      </c>
      <c r="E301" s="8" t="s">
        <v>331</v>
      </c>
      <c r="F301" s="49">
        <v>0</v>
      </c>
      <c r="G301" s="8" t="s">
        <v>517</v>
      </c>
      <c r="H301" s="49">
        <f>F301+G301</f>
        <v>722000</v>
      </c>
      <c r="I301" s="8" t="s">
        <v>580</v>
      </c>
      <c r="J301" s="49">
        <f>H301+I301</f>
        <v>1252000</v>
      </c>
      <c r="K301" s="8" t="s">
        <v>637</v>
      </c>
      <c r="L301" s="49">
        <f>J301+K301</f>
        <v>1205800</v>
      </c>
    </row>
    <row r="302" spans="1:12" ht="66.75" customHeight="1" hidden="1">
      <c r="A302" s="1" t="s">
        <v>426</v>
      </c>
      <c r="B302" s="8" t="s">
        <v>36</v>
      </c>
      <c r="C302" s="8" t="s">
        <v>248</v>
      </c>
      <c r="D302" s="8"/>
      <c r="E302" s="8"/>
      <c r="F302" s="49"/>
      <c r="G302" s="8"/>
      <c r="H302" s="49">
        <f>H303</f>
        <v>0</v>
      </c>
      <c r="I302" s="8"/>
      <c r="J302" s="49">
        <f>J303</f>
        <v>0</v>
      </c>
      <c r="K302" s="8"/>
      <c r="L302" s="49">
        <f>L303</f>
        <v>0</v>
      </c>
    </row>
    <row r="303" spans="1:12" ht="44.25" customHeight="1" hidden="1">
      <c r="A303" s="1" t="s">
        <v>370</v>
      </c>
      <c r="B303" s="8" t="s">
        <v>36</v>
      </c>
      <c r="C303" s="8" t="s">
        <v>248</v>
      </c>
      <c r="D303" s="8" t="s">
        <v>425</v>
      </c>
      <c r="E303" s="8" t="s">
        <v>331</v>
      </c>
      <c r="F303" s="49"/>
      <c r="G303" s="8" t="s">
        <v>381</v>
      </c>
      <c r="H303" s="49">
        <f>F303+G303</f>
        <v>0</v>
      </c>
      <c r="I303" s="8" t="s">
        <v>381</v>
      </c>
      <c r="J303" s="49">
        <f>H303+I303</f>
        <v>0</v>
      </c>
      <c r="K303" s="8"/>
      <c r="L303" s="49">
        <f>J303+K303</f>
        <v>0</v>
      </c>
    </row>
    <row r="304" spans="1:12" ht="17.25" customHeight="1">
      <c r="A304" s="3" t="s">
        <v>312</v>
      </c>
      <c r="B304" s="8" t="s">
        <v>36</v>
      </c>
      <c r="C304" s="8" t="s">
        <v>248</v>
      </c>
      <c r="D304" s="8" t="s">
        <v>79</v>
      </c>
      <c r="E304" s="8"/>
      <c r="F304" s="49" t="e">
        <f>#REF!+F305</f>
        <v>#REF!</v>
      </c>
      <c r="G304" s="8"/>
      <c r="H304" s="49">
        <f>H305</f>
        <v>730000</v>
      </c>
      <c r="I304" s="8"/>
      <c r="J304" s="49">
        <f>J305</f>
        <v>200000</v>
      </c>
      <c r="K304" s="8"/>
      <c r="L304" s="49">
        <f>L305</f>
        <v>200000</v>
      </c>
    </row>
    <row r="305" spans="1:12" ht="66.75" customHeight="1">
      <c r="A305" s="3" t="s">
        <v>303</v>
      </c>
      <c r="B305" s="29" t="s">
        <v>36</v>
      </c>
      <c r="C305" s="29" t="s">
        <v>248</v>
      </c>
      <c r="D305" s="29" t="s">
        <v>304</v>
      </c>
      <c r="E305" s="29"/>
      <c r="F305" s="49">
        <f>F306</f>
        <v>0</v>
      </c>
      <c r="G305" s="29" t="s">
        <v>381</v>
      </c>
      <c r="H305" s="49">
        <f>H306</f>
        <v>730000</v>
      </c>
      <c r="I305" s="29" t="s">
        <v>381</v>
      </c>
      <c r="J305" s="49">
        <f>J306</f>
        <v>200000</v>
      </c>
      <c r="K305" s="29"/>
      <c r="L305" s="49">
        <f>L306</f>
        <v>200000</v>
      </c>
    </row>
    <row r="306" spans="1:12" ht="21" customHeight="1">
      <c r="A306" s="3" t="s">
        <v>332</v>
      </c>
      <c r="B306" s="29" t="s">
        <v>36</v>
      </c>
      <c r="C306" s="29" t="s">
        <v>248</v>
      </c>
      <c r="D306" s="29" t="s">
        <v>304</v>
      </c>
      <c r="E306" s="29" t="s">
        <v>331</v>
      </c>
      <c r="F306" s="49">
        <v>0</v>
      </c>
      <c r="G306" s="29" t="s">
        <v>518</v>
      </c>
      <c r="H306" s="49">
        <f>F306+G306</f>
        <v>730000</v>
      </c>
      <c r="I306" s="29" t="s">
        <v>579</v>
      </c>
      <c r="J306" s="49">
        <f>H306+I306</f>
        <v>200000</v>
      </c>
      <c r="K306" s="29"/>
      <c r="L306" s="49">
        <f>J306+K306</f>
        <v>200000</v>
      </c>
    </row>
    <row r="307" spans="1:12" ht="33.75" customHeight="1">
      <c r="A307" s="37" t="s">
        <v>246</v>
      </c>
      <c r="B307" s="38" t="s">
        <v>192</v>
      </c>
      <c r="C307" s="8"/>
      <c r="D307" s="8"/>
      <c r="E307" s="8"/>
      <c r="F307" s="60">
        <f>F308+F335+F346</f>
        <v>0</v>
      </c>
      <c r="G307" s="8"/>
      <c r="H307" s="60">
        <f>H308+H335+H346</f>
        <v>3777100</v>
      </c>
      <c r="I307" s="8"/>
      <c r="J307" s="60">
        <f>J308+J335+J346</f>
        <v>7936100</v>
      </c>
      <c r="K307" s="8"/>
      <c r="L307" s="60">
        <f>L308+L335+L346</f>
        <v>7557100</v>
      </c>
    </row>
    <row r="308" spans="1:12" ht="15.75">
      <c r="A308" s="1" t="s">
        <v>142</v>
      </c>
      <c r="B308" s="10" t="s">
        <v>192</v>
      </c>
      <c r="C308" s="10" t="s">
        <v>217</v>
      </c>
      <c r="D308" s="8"/>
      <c r="E308" s="8"/>
      <c r="F308" s="49">
        <f>F309+F314+F326</f>
        <v>0</v>
      </c>
      <c r="G308" s="8"/>
      <c r="H308" s="49">
        <f>H309+H314+H326+H331+H333</f>
        <v>2037100</v>
      </c>
      <c r="I308" s="8"/>
      <c r="J308" s="49">
        <f>J309+J314+J326+J331+J333</f>
        <v>6296100</v>
      </c>
      <c r="K308" s="8"/>
      <c r="L308" s="49">
        <f>L309+L314+L326+L331+L333</f>
        <v>5917100</v>
      </c>
    </row>
    <row r="309" spans="1:12" ht="18.75" customHeight="1">
      <c r="A309" s="1" t="s">
        <v>139</v>
      </c>
      <c r="B309" s="10" t="s">
        <v>192</v>
      </c>
      <c r="C309" s="10" t="s">
        <v>217</v>
      </c>
      <c r="D309" s="10" t="s">
        <v>86</v>
      </c>
      <c r="E309" s="10"/>
      <c r="F309" s="46">
        <f>F310+F311+F312+F313</f>
        <v>0</v>
      </c>
      <c r="G309" s="10"/>
      <c r="H309" s="46">
        <f>H310+H311+H312+H313</f>
        <v>1271100</v>
      </c>
      <c r="I309" s="10"/>
      <c r="J309" s="46">
        <f>J310+J311+J312+J313</f>
        <v>1271100</v>
      </c>
      <c r="K309" s="10"/>
      <c r="L309" s="46">
        <f>L310+L311+L312+L313</f>
        <v>1228115</v>
      </c>
    </row>
    <row r="310" spans="1:12" ht="21.75" customHeight="1">
      <c r="A310" s="1" t="s">
        <v>323</v>
      </c>
      <c r="B310" s="10" t="s">
        <v>192</v>
      </c>
      <c r="C310" s="10" t="s">
        <v>217</v>
      </c>
      <c r="D310" s="10" t="s">
        <v>86</v>
      </c>
      <c r="E310" s="10" t="s">
        <v>347</v>
      </c>
      <c r="F310" s="46">
        <v>0</v>
      </c>
      <c r="G310" s="10" t="s">
        <v>459</v>
      </c>
      <c r="H310" s="46">
        <f>F310+G310</f>
        <v>1143198</v>
      </c>
      <c r="I310" s="10" t="s">
        <v>583</v>
      </c>
      <c r="J310" s="46">
        <f>H310+I310</f>
        <v>1139382</v>
      </c>
      <c r="K310" s="10" t="s">
        <v>673</v>
      </c>
      <c r="L310" s="46">
        <f>J310+K310</f>
        <v>1096397</v>
      </c>
    </row>
    <row r="311" spans="1:12" ht="34.5" customHeight="1">
      <c r="A311" s="1" t="s">
        <v>324</v>
      </c>
      <c r="B311" s="10" t="s">
        <v>192</v>
      </c>
      <c r="C311" s="10" t="s">
        <v>217</v>
      </c>
      <c r="D311" s="10" t="s">
        <v>86</v>
      </c>
      <c r="E311" s="10" t="s">
        <v>353</v>
      </c>
      <c r="F311" s="46">
        <v>0</v>
      </c>
      <c r="G311" s="10" t="s">
        <v>460</v>
      </c>
      <c r="H311" s="46">
        <f>F311+G311</f>
        <v>3500</v>
      </c>
      <c r="I311" s="10" t="s">
        <v>381</v>
      </c>
      <c r="J311" s="46">
        <f>H311+I311</f>
        <v>3500</v>
      </c>
      <c r="K311" s="10"/>
      <c r="L311" s="46">
        <f>J311+K311</f>
        <v>3500</v>
      </c>
    </row>
    <row r="312" spans="1:12" ht="47.25" customHeight="1">
      <c r="A312" s="1" t="s">
        <v>325</v>
      </c>
      <c r="B312" s="10" t="s">
        <v>192</v>
      </c>
      <c r="C312" s="10" t="s">
        <v>217</v>
      </c>
      <c r="D312" s="10" t="s">
        <v>86</v>
      </c>
      <c r="E312" s="10" t="s">
        <v>320</v>
      </c>
      <c r="F312" s="46">
        <v>0</v>
      </c>
      <c r="G312" s="10" t="s">
        <v>461</v>
      </c>
      <c r="H312" s="46">
        <f>F312+G312</f>
        <v>89500</v>
      </c>
      <c r="I312" s="10" t="s">
        <v>381</v>
      </c>
      <c r="J312" s="46">
        <f>H312+I312</f>
        <v>89500</v>
      </c>
      <c r="K312" s="10" t="s">
        <v>607</v>
      </c>
      <c r="L312" s="46">
        <f>J312+K312</f>
        <v>87700</v>
      </c>
    </row>
    <row r="313" spans="1:12" ht="34.5" customHeight="1">
      <c r="A313" s="1" t="s">
        <v>326</v>
      </c>
      <c r="B313" s="10" t="s">
        <v>192</v>
      </c>
      <c r="C313" s="10" t="s">
        <v>217</v>
      </c>
      <c r="D313" s="10" t="s">
        <v>86</v>
      </c>
      <c r="E313" s="10" t="s">
        <v>321</v>
      </c>
      <c r="F313" s="46">
        <v>0</v>
      </c>
      <c r="G313" s="10" t="s">
        <v>462</v>
      </c>
      <c r="H313" s="46">
        <f>F313+G313</f>
        <v>34902</v>
      </c>
      <c r="I313" s="10" t="s">
        <v>584</v>
      </c>
      <c r="J313" s="46">
        <f>H313+I313</f>
        <v>38718</v>
      </c>
      <c r="K313" s="10" t="s">
        <v>608</v>
      </c>
      <c r="L313" s="46">
        <f>J313+K313</f>
        <v>40518</v>
      </c>
    </row>
    <row r="314" spans="1:12" ht="66.75" customHeight="1">
      <c r="A314" s="24" t="s">
        <v>110</v>
      </c>
      <c r="B314" s="30" t="s">
        <v>192</v>
      </c>
      <c r="C314" s="39" t="s">
        <v>217</v>
      </c>
      <c r="D314" s="30" t="s">
        <v>13</v>
      </c>
      <c r="E314" s="30"/>
      <c r="F314" s="45">
        <f>F320+F315+F318</f>
        <v>0</v>
      </c>
      <c r="G314" s="30"/>
      <c r="H314" s="45">
        <f>H320+H315+H318</f>
        <v>0</v>
      </c>
      <c r="I314" s="30"/>
      <c r="J314" s="45">
        <f>J320+J315+J318</f>
        <v>4159000</v>
      </c>
      <c r="K314" s="30"/>
      <c r="L314" s="45">
        <f>L320+L315+L318</f>
        <v>3822985</v>
      </c>
    </row>
    <row r="315" spans="1:12" ht="52.5" customHeight="1">
      <c r="A315" s="1" t="s">
        <v>400</v>
      </c>
      <c r="B315" s="10" t="s">
        <v>192</v>
      </c>
      <c r="C315" s="10" t="s">
        <v>217</v>
      </c>
      <c r="D315" s="10" t="s">
        <v>401</v>
      </c>
      <c r="E315" s="10"/>
      <c r="F315" s="45">
        <f>F316+F317</f>
        <v>0</v>
      </c>
      <c r="G315" s="30"/>
      <c r="H315" s="45">
        <f>H316+H317</f>
        <v>0</v>
      </c>
      <c r="I315" s="30"/>
      <c r="J315" s="45">
        <f>J316+J317</f>
        <v>439000</v>
      </c>
      <c r="K315" s="30"/>
      <c r="L315" s="45">
        <f>L316+L317</f>
        <v>60000</v>
      </c>
    </row>
    <row r="316" spans="1:12" ht="54" customHeight="1" hidden="1">
      <c r="A316" s="68" t="s">
        <v>329</v>
      </c>
      <c r="B316" s="10" t="s">
        <v>192</v>
      </c>
      <c r="C316" s="10" t="s">
        <v>217</v>
      </c>
      <c r="D316" s="10" t="s">
        <v>401</v>
      </c>
      <c r="E316" s="10" t="s">
        <v>330</v>
      </c>
      <c r="F316" s="45">
        <v>0</v>
      </c>
      <c r="G316" s="30" t="s">
        <v>381</v>
      </c>
      <c r="H316" s="45">
        <f>F316+G316</f>
        <v>0</v>
      </c>
      <c r="I316" s="30" t="s">
        <v>381</v>
      </c>
      <c r="J316" s="45">
        <f>H316+I316</f>
        <v>0</v>
      </c>
      <c r="K316" s="30"/>
      <c r="L316" s="45">
        <f>J316+K316</f>
        <v>0</v>
      </c>
    </row>
    <row r="317" spans="1:12" ht="39.75" customHeight="1">
      <c r="A317" s="1" t="s">
        <v>370</v>
      </c>
      <c r="B317" s="10" t="s">
        <v>192</v>
      </c>
      <c r="C317" s="10" t="s">
        <v>217</v>
      </c>
      <c r="D317" s="10" t="s">
        <v>401</v>
      </c>
      <c r="E317" s="10" t="s">
        <v>321</v>
      </c>
      <c r="F317" s="45">
        <v>0</v>
      </c>
      <c r="G317" s="30" t="s">
        <v>381</v>
      </c>
      <c r="H317" s="45">
        <f>F317+G317</f>
        <v>0</v>
      </c>
      <c r="I317" s="30" t="s">
        <v>577</v>
      </c>
      <c r="J317" s="45">
        <f>H317+I317</f>
        <v>439000</v>
      </c>
      <c r="K317" s="30" t="s">
        <v>629</v>
      </c>
      <c r="L317" s="45">
        <f>J317+K317</f>
        <v>60000</v>
      </c>
    </row>
    <row r="318" spans="1:12" ht="53.25" customHeight="1">
      <c r="A318" s="1" t="s">
        <v>588</v>
      </c>
      <c r="B318" s="10" t="s">
        <v>192</v>
      </c>
      <c r="C318" s="10" t="s">
        <v>217</v>
      </c>
      <c r="D318" s="10" t="s">
        <v>413</v>
      </c>
      <c r="E318" s="10"/>
      <c r="F318" s="45">
        <f>F319</f>
        <v>0</v>
      </c>
      <c r="G318" s="30"/>
      <c r="H318" s="45">
        <f>H319</f>
        <v>0</v>
      </c>
      <c r="I318" s="30"/>
      <c r="J318" s="45">
        <f>J319</f>
        <v>3720000</v>
      </c>
      <c r="K318" s="30"/>
      <c r="L318" s="45">
        <f>L319</f>
        <v>3720000</v>
      </c>
    </row>
    <row r="319" spans="1:12" ht="50.25" customHeight="1">
      <c r="A319" s="1" t="s">
        <v>374</v>
      </c>
      <c r="B319" s="10" t="s">
        <v>192</v>
      </c>
      <c r="C319" s="10" t="s">
        <v>217</v>
      </c>
      <c r="D319" s="10" t="s">
        <v>413</v>
      </c>
      <c r="E319" s="10" t="s">
        <v>373</v>
      </c>
      <c r="F319" s="45">
        <v>0</v>
      </c>
      <c r="G319" s="30" t="s">
        <v>381</v>
      </c>
      <c r="H319" s="45">
        <f>F319+G319</f>
        <v>0</v>
      </c>
      <c r="I319" s="30" t="s">
        <v>589</v>
      </c>
      <c r="J319" s="45">
        <f>H319+I319</f>
        <v>3720000</v>
      </c>
      <c r="K319" s="30"/>
      <c r="L319" s="45">
        <f>J319+K319</f>
        <v>3720000</v>
      </c>
    </row>
    <row r="320" spans="1:12" ht="30" customHeight="1">
      <c r="A320" s="24" t="s">
        <v>96</v>
      </c>
      <c r="B320" s="30" t="s">
        <v>192</v>
      </c>
      <c r="C320" s="39" t="s">
        <v>217</v>
      </c>
      <c r="D320" s="30" t="s">
        <v>14</v>
      </c>
      <c r="E320" s="30"/>
      <c r="F320" s="46">
        <f>F321+F323</f>
        <v>0</v>
      </c>
      <c r="G320" s="30"/>
      <c r="H320" s="46">
        <f>H321+H323</f>
        <v>0</v>
      </c>
      <c r="I320" s="30"/>
      <c r="J320" s="46">
        <f>J321+J323</f>
        <v>0</v>
      </c>
      <c r="K320" s="30"/>
      <c r="L320" s="46">
        <f>L321+L323</f>
        <v>42985</v>
      </c>
    </row>
    <row r="321" spans="1:12" ht="0.75" customHeight="1" hidden="1">
      <c r="A321" s="5" t="s">
        <v>239</v>
      </c>
      <c r="B321" s="30" t="s">
        <v>192</v>
      </c>
      <c r="C321" s="39" t="s">
        <v>217</v>
      </c>
      <c r="D321" s="30" t="s">
        <v>240</v>
      </c>
      <c r="E321" s="30"/>
      <c r="F321" s="45">
        <f>F322</f>
        <v>0</v>
      </c>
      <c r="G321" s="30"/>
      <c r="H321" s="45">
        <f>H322</f>
        <v>0</v>
      </c>
      <c r="I321" s="30"/>
      <c r="J321" s="45">
        <f>J322</f>
        <v>0</v>
      </c>
      <c r="K321" s="30"/>
      <c r="L321" s="45">
        <f>L322</f>
        <v>0</v>
      </c>
    </row>
    <row r="322" spans="1:12" ht="30.75" customHeight="1" hidden="1">
      <c r="A322" s="3" t="s">
        <v>348</v>
      </c>
      <c r="B322" s="30" t="s">
        <v>192</v>
      </c>
      <c r="C322" s="39" t="s">
        <v>217</v>
      </c>
      <c r="D322" s="30" t="s">
        <v>240</v>
      </c>
      <c r="E322" s="30" t="s">
        <v>322</v>
      </c>
      <c r="F322" s="45">
        <v>0</v>
      </c>
      <c r="G322" s="30" t="s">
        <v>381</v>
      </c>
      <c r="H322" s="45">
        <f>F322+G322</f>
        <v>0</v>
      </c>
      <c r="I322" s="30" t="s">
        <v>381</v>
      </c>
      <c r="J322" s="45">
        <f>H322+I322</f>
        <v>0</v>
      </c>
      <c r="K322" s="30"/>
      <c r="L322" s="45">
        <f>J322+K322</f>
        <v>0</v>
      </c>
    </row>
    <row r="323" spans="1:12" ht="34.5" customHeight="1">
      <c r="A323" s="24" t="s">
        <v>143</v>
      </c>
      <c r="B323" s="30" t="s">
        <v>192</v>
      </c>
      <c r="C323" s="39" t="s">
        <v>217</v>
      </c>
      <c r="D323" s="30" t="s">
        <v>97</v>
      </c>
      <c r="E323" s="30"/>
      <c r="F323" s="45">
        <f>F324</f>
        <v>0</v>
      </c>
      <c r="G323" s="30"/>
      <c r="H323" s="45">
        <f>H324</f>
        <v>0</v>
      </c>
      <c r="I323" s="30"/>
      <c r="J323" s="45">
        <f>J324</f>
        <v>0</v>
      </c>
      <c r="K323" s="30"/>
      <c r="L323" s="45">
        <f>L324</f>
        <v>42985</v>
      </c>
    </row>
    <row r="324" spans="1:12" ht="32.25" customHeight="1">
      <c r="A324" s="24" t="s">
        <v>169</v>
      </c>
      <c r="B324" s="30" t="s">
        <v>192</v>
      </c>
      <c r="C324" s="39" t="s">
        <v>217</v>
      </c>
      <c r="D324" s="30" t="s">
        <v>170</v>
      </c>
      <c r="E324" s="30"/>
      <c r="F324" s="45">
        <f>F325</f>
        <v>0</v>
      </c>
      <c r="G324" s="30"/>
      <c r="H324" s="45">
        <f>H325</f>
        <v>0</v>
      </c>
      <c r="I324" s="30"/>
      <c r="J324" s="45">
        <f>J325</f>
        <v>0</v>
      </c>
      <c r="K324" s="30"/>
      <c r="L324" s="45">
        <f>L325</f>
        <v>42985</v>
      </c>
    </row>
    <row r="325" spans="1:12" ht="39" customHeight="1">
      <c r="A325" s="1" t="s">
        <v>324</v>
      </c>
      <c r="B325" s="30" t="s">
        <v>192</v>
      </c>
      <c r="C325" s="39" t="s">
        <v>217</v>
      </c>
      <c r="D325" s="30" t="s">
        <v>170</v>
      </c>
      <c r="E325" s="30" t="s">
        <v>353</v>
      </c>
      <c r="F325" s="45">
        <v>0</v>
      </c>
      <c r="G325" s="30" t="s">
        <v>381</v>
      </c>
      <c r="H325" s="45">
        <f>F325+G325</f>
        <v>0</v>
      </c>
      <c r="I325" s="30"/>
      <c r="J325" s="45">
        <f>H325+I325</f>
        <v>0</v>
      </c>
      <c r="K325" s="30" t="s">
        <v>672</v>
      </c>
      <c r="L325" s="45">
        <f>J325+K325</f>
        <v>42985</v>
      </c>
    </row>
    <row r="326" spans="1:12" ht="31.5" customHeight="1">
      <c r="A326" s="1" t="s">
        <v>187</v>
      </c>
      <c r="B326" s="30" t="s">
        <v>192</v>
      </c>
      <c r="C326" s="10" t="s">
        <v>217</v>
      </c>
      <c r="D326" s="30" t="s">
        <v>188</v>
      </c>
      <c r="E326" s="30"/>
      <c r="F326" s="45">
        <f>F327</f>
        <v>0</v>
      </c>
      <c r="G326" s="30"/>
      <c r="H326" s="45">
        <f>H327</f>
        <v>703000</v>
      </c>
      <c r="I326" s="30"/>
      <c r="J326" s="45">
        <f>J327</f>
        <v>803000</v>
      </c>
      <c r="K326" s="30"/>
      <c r="L326" s="45">
        <f>L327</f>
        <v>803000</v>
      </c>
    </row>
    <row r="327" spans="1:12" ht="31.5" customHeight="1">
      <c r="A327" s="24" t="s">
        <v>189</v>
      </c>
      <c r="B327" s="30" t="s">
        <v>192</v>
      </c>
      <c r="C327" s="10" t="s">
        <v>217</v>
      </c>
      <c r="D327" s="30" t="s">
        <v>190</v>
      </c>
      <c r="E327" s="30"/>
      <c r="F327" s="45">
        <f>F328+F329+F330</f>
        <v>0</v>
      </c>
      <c r="G327" s="30"/>
      <c r="H327" s="45">
        <f>H328+H329+H330</f>
        <v>703000</v>
      </c>
      <c r="I327" s="30"/>
      <c r="J327" s="45">
        <f>J328+J329+J330</f>
        <v>803000</v>
      </c>
      <c r="K327" s="30"/>
      <c r="L327" s="45">
        <f>L328+L329+L330</f>
        <v>803000</v>
      </c>
    </row>
    <row r="328" spans="1:12" ht="31.5">
      <c r="A328" s="1" t="s">
        <v>323</v>
      </c>
      <c r="B328" s="30" t="s">
        <v>192</v>
      </c>
      <c r="C328" s="10" t="s">
        <v>217</v>
      </c>
      <c r="D328" s="30" t="s">
        <v>190</v>
      </c>
      <c r="E328" s="30" t="s">
        <v>318</v>
      </c>
      <c r="F328" s="46">
        <v>0</v>
      </c>
      <c r="G328" s="30" t="s">
        <v>463</v>
      </c>
      <c r="H328" s="46">
        <f>F328+G328</f>
        <v>650126</v>
      </c>
      <c r="I328" s="30" t="s">
        <v>585</v>
      </c>
      <c r="J328" s="46">
        <f>H328+I328</f>
        <v>649258</v>
      </c>
      <c r="K328" s="30"/>
      <c r="L328" s="46">
        <f>J328+K328</f>
        <v>649258</v>
      </c>
    </row>
    <row r="329" spans="1:12" ht="50.25" customHeight="1">
      <c r="A329" s="1" t="s">
        <v>325</v>
      </c>
      <c r="B329" s="10" t="s">
        <v>192</v>
      </c>
      <c r="C329" s="10" t="s">
        <v>217</v>
      </c>
      <c r="D329" s="30" t="s">
        <v>190</v>
      </c>
      <c r="E329" s="10" t="s">
        <v>320</v>
      </c>
      <c r="F329" s="46">
        <v>0</v>
      </c>
      <c r="G329" s="10" t="s">
        <v>464</v>
      </c>
      <c r="H329" s="46">
        <f>F329+G329</f>
        <v>31660</v>
      </c>
      <c r="I329" s="10" t="s">
        <v>381</v>
      </c>
      <c r="J329" s="46">
        <f>H329+I329</f>
        <v>31660</v>
      </c>
      <c r="K329" s="10"/>
      <c r="L329" s="46">
        <f>J329+K329</f>
        <v>31660</v>
      </c>
    </row>
    <row r="330" spans="1:12" ht="33.75" customHeight="1">
      <c r="A330" s="1" t="s">
        <v>370</v>
      </c>
      <c r="B330" s="12" t="s">
        <v>192</v>
      </c>
      <c r="C330" s="10" t="s">
        <v>217</v>
      </c>
      <c r="D330" s="30" t="s">
        <v>190</v>
      </c>
      <c r="E330" s="12" t="s">
        <v>321</v>
      </c>
      <c r="F330" s="46">
        <v>0</v>
      </c>
      <c r="G330" s="12" t="s">
        <v>465</v>
      </c>
      <c r="H330" s="46">
        <f>F330+G330</f>
        <v>21214</v>
      </c>
      <c r="I330" s="12" t="s">
        <v>586</v>
      </c>
      <c r="J330" s="46">
        <f>H330+I330</f>
        <v>122082</v>
      </c>
      <c r="K330" s="12"/>
      <c r="L330" s="46">
        <f>J330+K330</f>
        <v>122082</v>
      </c>
    </row>
    <row r="331" spans="1:12" ht="49.5" customHeight="1">
      <c r="A331" s="1" t="s">
        <v>457</v>
      </c>
      <c r="B331" s="10" t="s">
        <v>192</v>
      </c>
      <c r="C331" s="10" t="s">
        <v>217</v>
      </c>
      <c r="D331" s="10" t="s">
        <v>306</v>
      </c>
      <c r="E331" s="10"/>
      <c r="F331" s="46"/>
      <c r="G331" s="12"/>
      <c r="H331" s="46">
        <f>H332</f>
        <v>13000</v>
      </c>
      <c r="I331" s="12"/>
      <c r="J331" s="46">
        <f>J332</f>
        <v>13000</v>
      </c>
      <c r="K331" s="12"/>
      <c r="L331" s="46">
        <f>L332</f>
        <v>13000</v>
      </c>
    </row>
    <row r="332" spans="1:12" ht="15.75">
      <c r="A332" s="1" t="s">
        <v>332</v>
      </c>
      <c r="B332" s="10" t="s">
        <v>192</v>
      </c>
      <c r="C332" s="10" t="s">
        <v>217</v>
      </c>
      <c r="D332" s="10" t="s">
        <v>306</v>
      </c>
      <c r="E332" s="10" t="s">
        <v>331</v>
      </c>
      <c r="F332" s="46"/>
      <c r="G332" s="12" t="s">
        <v>466</v>
      </c>
      <c r="H332" s="46">
        <f>F332+G332</f>
        <v>13000</v>
      </c>
      <c r="I332" s="12" t="s">
        <v>381</v>
      </c>
      <c r="J332" s="46">
        <f>H332+I332</f>
        <v>13000</v>
      </c>
      <c r="K332" s="12"/>
      <c r="L332" s="46">
        <f>J332+K332</f>
        <v>13000</v>
      </c>
    </row>
    <row r="333" spans="1:12" ht="63">
      <c r="A333" s="1" t="s">
        <v>467</v>
      </c>
      <c r="B333" s="10" t="s">
        <v>192</v>
      </c>
      <c r="C333" s="10" t="s">
        <v>217</v>
      </c>
      <c r="D333" s="10" t="s">
        <v>283</v>
      </c>
      <c r="E333" s="10"/>
      <c r="F333" s="46"/>
      <c r="G333" s="12"/>
      <c r="H333" s="46">
        <f>H334</f>
        <v>50000</v>
      </c>
      <c r="I333" s="12"/>
      <c r="J333" s="46">
        <f>J334</f>
        <v>50000</v>
      </c>
      <c r="K333" s="12"/>
      <c r="L333" s="46">
        <f>L334</f>
        <v>50000</v>
      </c>
    </row>
    <row r="334" spans="1:12" ht="33.75" customHeight="1">
      <c r="A334" s="1" t="s">
        <v>370</v>
      </c>
      <c r="B334" s="10" t="s">
        <v>192</v>
      </c>
      <c r="C334" s="10" t="s">
        <v>217</v>
      </c>
      <c r="D334" s="10" t="s">
        <v>283</v>
      </c>
      <c r="E334" s="10" t="s">
        <v>321</v>
      </c>
      <c r="F334" s="46"/>
      <c r="G334" s="12" t="s">
        <v>456</v>
      </c>
      <c r="H334" s="46">
        <f>F334+G334</f>
        <v>50000</v>
      </c>
      <c r="I334" s="12" t="s">
        <v>381</v>
      </c>
      <c r="J334" s="46">
        <f>H334+I334</f>
        <v>50000</v>
      </c>
      <c r="K334" s="12"/>
      <c r="L334" s="46">
        <f>J334+K334</f>
        <v>50000</v>
      </c>
    </row>
    <row r="335" spans="1:12" ht="30" customHeight="1">
      <c r="A335" s="1" t="s">
        <v>145</v>
      </c>
      <c r="B335" s="10" t="s">
        <v>192</v>
      </c>
      <c r="C335" s="10" t="s">
        <v>20</v>
      </c>
      <c r="D335" s="10"/>
      <c r="E335" s="10"/>
      <c r="F335" s="45">
        <f>F336</f>
        <v>0</v>
      </c>
      <c r="G335" s="10"/>
      <c r="H335" s="45">
        <f>H336</f>
        <v>1740000</v>
      </c>
      <c r="I335" s="10"/>
      <c r="J335" s="45">
        <f>J336</f>
        <v>1640000</v>
      </c>
      <c r="K335" s="10"/>
      <c r="L335" s="45">
        <f>L336</f>
        <v>1640000</v>
      </c>
    </row>
    <row r="336" spans="1:12" ht="30" customHeight="1">
      <c r="A336" s="1" t="s">
        <v>147</v>
      </c>
      <c r="B336" s="10" t="s">
        <v>192</v>
      </c>
      <c r="C336" s="10" t="s">
        <v>63</v>
      </c>
      <c r="D336" s="10"/>
      <c r="E336" s="10"/>
      <c r="F336" s="45">
        <f>F337+F341+F342+F344</f>
        <v>0</v>
      </c>
      <c r="G336" s="10"/>
      <c r="H336" s="45">
        <f>H337+H341+H342+H344</f>
        <v>1740000</v>
      </c>
      <c r="I336" s="10"/>
      <c r="J336" s="45">
        <f>J337+J341+J342+J344</f>
        <v>1640000</v>
      </c>
      <c r="K336" s="10"/>
      <c r="L336" s="45">
        <f>L337+L341+L342+L344</f>
        <v>1640000</v>
      </c>
    </row>
    <row r="337" spans="1:12" ht="0.75" customHeight="1" hidden="1">
      <c r="A337" s="1" t="s">
        <v>187</v>
      </c>
      <c r="B337" s="10" t="s">
        <v>192</v>
      </c>
      <c r="C337" s="10" t="s">
        <v>63</v>
      </c>
      <c r="D337" s="10" t="s">
        <v>188</v>
      </c>
      <c r="E337" s="10"/>
      <c r="F337" s="45">
        <f>F338</f>
        <v>0</v>
      </c>
      <c r="G337" s="10"/>
      <c r="H337" s="45">
        <f>H338</f>
        <v>0</v>
      </c>
      <c r="I337" s="10"/>
      <c r="J337" s="45">
        <f>J338</f>
        <v>0</v>
      </c>
      <c r="K337" s="10"/>
      <c r="L337" s="45">
        <f>L338</f>
        <v>0</v>
      </c>
    </row>
    <row r="338" spans="1:12" ht="31.5" hidden="1">
      <c r="A338" s="1" t="s">
        <v>189</v>
      </c>
      <c r="B338" s="10" t="s">
        <v>192</v>
      </c>
      <c r="C338" s="10" t="s">
        <v>63</v>
      </c>
      <c r="D338" s="10" t="s">
        <v>190</v>
      </c>
      <c r="E338" s="10"/>
      <c r="F338" s="45">
        <f>F339</f>
        <v>0</v>
      </c>
      <c r="G338" s="10"/>
      <c r="H338" s="45">
        <f>H339</f>
        <v>0</v>
      </c>
      <c r="I338" s="10"/>
      <c r="J338" s="45">
        <f>J339</f>
        <v>0</v>
      </c>
      <c r="K338" s="10"/>
      <c r="L338" s="45">
        <f>L339</f>
        <v>0</v>
      </c>
    </row>
    <row r="339" spans="1:12" ht="32.25" customHeight="1" hidden="1">
      <c r="A339" s="1" t="s">
        <v>370</v>
      </c>
      <c r="B339" s="10" t="s">
        <v>192</v>
      </c>
      <c r="C339" s="10" t="s">
        <v>63</v>
      </c>
      <c r="D339" s="10" t="s">
        <v>190</v>
      </c>
      <c r="E339" s="10" t="s">
        <v>321</v>
      </c>
      <c r="F339" s="45">
        <v>0</v>
      </c>
      <c r="G339" s="10"/>
      <c r="H339" s="45">
        <f>F339+G339</f>
        <v>0</v>
      </c>
      <c r="I339" s="10"/>
      <c r="J339" s="45">
        <f>H339+I339</f>
        <v>0</v>
      </c>
      <c r="K339" s="10"/>
      <c r="L339" s="45">
        <f>J339+K339</f>
        <v>0</v>
      </c>
    </row>
    <row r="340" spans="1:12" ht="3.75" customHeight="1" hidden="1">
      <c r="A340" s="3" t="s">
        <v>194</v>
      </c>
      <c r="B340" s="10" t="s">
        <v>192</v>
      </c>
      <c r="C340" s="10" t="s">
        <v>63</v>
      </c>
      <c r="D340" s="10" t="s">
        <v>193</v>
      </c>
      <c r="E340" s="10"/>
      <c r="F340" s="45">
        <f>F341</f>
        <v>0</v>
      </c>
      <c r="G340" s="10"/>
      <c r="H340" s="45">
        <f>H341</f>
        <v>0</v>
      </c>
      <c r="I340" s="10"/>
      <c r="J340" s="45">
        <f>J341</f>
        <v>0</v>
      </c>
      <c r="K340" s="10"/>
      <c r="L340" s="45">
        <f>L341</f>
        <v>0</v>
      </c>
    </row>
    <row r="341" spans="1:12" ht="0.75" customHeight="1" hidden="1">
      <c r="A341" s="55" t="s">
        <v>72</v>
      </c>
      <c r="B341" s="54" t="s">
        <v>192</v>
      </c>
      <c r="C341" s="54" t="s">
        <v>63</v>
      </c>
      <c r="D341" s="54" t="s">
        <v>193</v>
      </c>
      <c r="E341" s="54" t="s">
        <v>73</v>
      </c>
      <c r="F341" s="50">
        <v>0</v>
      </c>
      <c r="G341" s="54"/>
      <c r="H341" s="50">
        <v>0</v>
      </c>
      <c r="I341" s="54"/>
      <c r="J341" s="50">
        <v>0</v>
      </c>
      <c r="K341" s="54"/>
      <c r="L341" s="50">
        <v>0</v>
      </c>
    </row>
    <row r="342" spans="1:12" ht="31.5" hidden="1">
      <c r="A342" s="1" t="s">
        <v>199</v>
      </c>
      <c r="B342" s="10" t="s">
        <v>192</v>
      </c>
      <c r="C342" s="10" t="s">
        <v>63</v>
      </c>
      <c r="D342" s="10" t="s">
        <v>241</v>
      </c>
      <c r="E342" s="10"/>
      <c r="F342" s="45">
        <f>F343</f>
        <v>0</v>
      </c>
      <c r="G342" s="10"/>
      <c r="H342" s="45">
        <f>H343</f>
        <v>0</v>
      </c>
      <c r="I342" s="10"/>
      <c r="J342" s="45">
        <f>J343</f>
        <v>0</v>
      </c>
      <c r="K342" s="10"/>
      <c r="L342" s="45">
        <f>L343</f>
        <v>0</v>
      </c>
    </row>
    <row r="343" spans="1:12" ht="18.75" customHeight="1" hidden="1">
      <c r="A343" s="55" t="s">
        <v>41</v>
      </c>
      <c r="B343" s="54" t="s">
        <v>192</v>
      </c>
      <c r="C343" s="54" t="s">
        <v>63</v>
      </c>
      <c r="D343" s="54" t="s">
        <v>241</v>
      </c>
      <c r="E343" s="54" t="s">
        <v>42</v>
      </c>
      <c r="F343" s="50"/>
      <c r="G343" s="54"/>
      <c r="H343" s="50"/>
      <c r="I343" s="54"/>
      <c r="J343" s="50"/>
      <c r="K343" s="54"/>
      <c r="L343" s="50"/>
    </row>
    <row r="344" spans="1:12" ht="47.25">
      <c r="A344" s="1" t="s">
        <v>566</v>
      </c>
      <c r="B344" s="10" t="s">
        <v>192</v>
      </c>
      <c r="C344" s="10" t="s">
        <v>63</v>
      </c>
      <c r="D344" s="10" t="s">
        <v>265</v>
      </c>
      <c r="E344" s="10"/>
      <c r="F344" s="45">
        <f>F345</f>
        <v>0</v>
      </c>
      <c r="G344" s="10"/>
      <c r="H344" s="45">
        <f>H345</f>
        <v>1740000</v>
      </c>
      <c r="I344" s="10"/>
      <c r="J344" s="45">
        <f>J345</f>
        <v>1640000</v>
      </c>
      <c r="K344" s="10"/>
      <c r="L344" s="45">
        <f>L345</f>
        <v>1640000</v>
      </c>
    </row>
    <row r="345" spans="1:12" ht="30.75" customHeight="1">
      <c r="A345" s="1" t="s">
        <v>370</v>
      </c>
      <c r="B345" s="10" t="s">
        <v>192</v>
      </c>
      <c r="C345" s="10" t="s">
        <v>63</v>
      </c>
      <c r="D345" s="10" t="s">
        <v>265</v>
      </c>
      <c r="E345" s="10" t="s">
        <v>321</v>
      </c>
      <c r="F345" s="45">
        <v>0</v>
      </c>
      <c r="G345" s="10" t="s">
        <v>468</v>
      </c>
      <c r="H345" s="45">
        <f>F345+G345</f>
        <v>1740000</v>
      </c>
      <c r="I345" s="10" t="s">
        <v>574</v>
      </c>
      <c r="J345" s="45">
        <f>H345+I345</f>
        <v>1640000</v>
      </c>
      <c r="K345" s="10"/>
      <c r="L345" s="45">
        <f>J345+K345</f>
        <v>1640000</v>
      </c>
    </row>
    <row r="346" spans="1:12" ht="15.75" hidden="1">
      <c r="A346" s="3" t="s">
        <v>148</v>
      </c>
      <c r="B346" s="10" t="s">
        <v>192</v>
      </c>
      <c r="C346" s="10" t="s">
        <v>23</v>
      </c>
      <c r="D346" s="10"/>
      <c r="E346" s="10"/>
      <c r="F346" s="45">
        <f>F347+F352</f>
        <v>0</v>
      </c>
      <c r="G346" s="10"/>
      <c r="H346" s="45">
        <f>H347+H352</f>
        <v>0</v>
      </c>
      <c r="I346" s="10"/>
      <c r="J346" s="45">
        <f>J347+J352</f>
        <v>0</v>
      </c>
      <c r="K346" s="10"/>
      <c r="L346" s="45">
        <f>L347+L352</f>
        <v>0</v>
      </c>
    </row>
    <row r="347" spans="1:12" ht="15.75" customHeight="1" hidden="1">
      <c r="A347" s="3" t="s">
        <v>149</v>
      </c>
      <c r="B347" s="10" t="s">
        <v>192</v>
      </c>
      <c r="C347" s="10" t="s">
        <v>24</v>
      </c>
      <c r="D347" s="10"/>
      <c r="E347" s="10"/>
      <c r="F347" s="45">
        <f>F348+F350+F355</f>
        <v>0</v>
      </c>
      <c r="G347" s="10"/>
      <c r="H347" s="45">
        <f>H348+H350+H355</f>
        <v>0</v>
      </c>
      <c r="I347" s="10"/>
      <c r="J347" s="45">
        <f>J348+J350+J355</f>
        <v>0</v>
      </c>
      <c r="K347" s="10"/>
      <c r="L347" s="45">
        <f>L348+L350+L355</f>
        <v>0</v>
      </c>
    </row>
    <row r="348" spans="1:12" ht="36" customHeight="1" hidden="1">
      <c r="A348" s="25" t="s">
        <v>202</v>
      </c>
      <c r="B348" s="29" t="s">
        <v>192</v>
      </c>
      <c r="C348" s="29" t="s">
        <v>24</v>
      </c>
      <c r="D348" s="29" t="s">
        <v>204</v>
      </c>
      <c r="E348" s="29"/>
      <c r="F348" s="45">
        <f>F349</f>
        <v>0</v>
      </c>
      <c r="G348" s="29"/>
      <c r="H348" s="45">
        <f>H349</f>
        <v>0</v>
      </c>
      <c r="I348" s="29"/>
      <c r="J348" s="45">
        <f>J349</f>
        <v>0</v>
      </c>
      <c r="K348" s="29"/>
      <c r="L348" s="45">
        <f>L349</f>
        <v>0</v>
      </c>
    </row>
    <row r="349" spans="1:12" ht="34.5" customHeight="1" hidden="1">
      <c r="A349" s="3" t="s">
        <v>364</v>
      </c>
      <c r="B349" s="29" t="s">
        <v>192</v>
      </c>
      <c r="C349" s="29" t="s">
        <v>24</v>
      </c>
      <c r="D349" s="29" t="s">
        <v>204</v>
      </c>
      <c r="E349" s="29" t="s">
        <v>363</v>
      </c>
      <c r="F349" s="45">
        <v>0</v>
      </c>
      <c r="G349" s="29" t="s">
        <v>381</v>
      </c>
      <c r="H349" s="45">
        <f>F349+G349</f>
        <v>0</v>
      </c>
      <c r="I349" s="29" t="s">
        <v>381</v>
      </c>
      <c r="J349" s="45">
        <f>H349+I349</f>
        <v>0</v>
      </c>
      <c r="K349" s="29"/>
      <c r="L349" s="45">
        <f>J349+K349</f>
        <v>0</v>
      </c>
    </row>
    <row r="350" spans="1:12" ht="63" hidden="1">
      <c r="A350" s="3" t="s">
        <v>179</v>
      </c>
      <c r="B350" s="10" t="s">
        <v>192</v>
      </c>
      <c r="C350" s="10" t="s">
        <v>24</v>
      </c>
      <c r="D350" s="10" t="s">
        <v>293</v>
      </c>
      <c r="E350" s="10"/>
      <c r="F350" s="46">
        <f>F351</f>
        <v>0</v>
      </c>
      <c r="G350" s="10"/>
      <c r="H350" s="46">
        <f>H351</f>
        <v>0</v>
      </c>
      <c r="I350" s="10"/>
      <c r="J350" s="46">
        <f>J351</f>
        <v>0</v>
      </c>
      <c r="K350" s="10"/>
      <c r="L350" s="46">
        <f>L351</f>
        <v>0</v>
      </c>
    </row>
    <row r="351" spans="1:12" ht="34.5" customHeight="1" hidden="1">
      <c r="A351" s="3" t="s">
        <v>364</v>
      </c>
      <c r="B351" s="10" t="s">
        <v>192</v>
      </c>
      <c r="C351" s="10" t="s">
        <v>24</v>
      </c>
      <c r="D351" s="10" t="s">
        <v>293</v>
      </c>
      <c r="E351" s="10" t="s">
        <v>363</v>
      </c>
      <c r="F351" s="46">
        <v>0</v>
      </c>
      <c r="G351" s="10" t="s">
        <v>381</v>
      </c>
      <c r="H351" s="46">
        <f>F351+G351</f>
        <v>0</v>
      </c>
      <c r="I351" s="10" t="s">
        <v>381</v>
      </c>
      <c r="J351" s="46">
        <f>H351+I351</f>
        <v>0</v>
      </c>
      <c r="K351" s="10"/>
      <c r="L351" s="46">
        <f>J351+K351</f>
        <v>0</v>
      </c>
    </row>
    <row r="352" spans="1:12" ht="42" customHeight="1" hidden="1">
      <c r="A352" s="3" t="s">
        <v>44</v>
      </c>
      <c r="B352" s="10" t="s">
        <v>192</v>
      </c>
      <c r="C352" s="10" t="s">
        <v>43</v>
      </c>
      <c r="D352" s="10"/>
      <c r="E352" s="10"/>
      <c r="F352" s="45">
        <f>F353</f>
        <v>0</v>
      </c>
      <c r="G352" s="10"/>
      <c r="H352" s="45">
        <f>H353</f>
        <v>0</v>
      </c>
      <c r="I352" s="10"/>
      <c r="J352" s="45">
        <f>J353</f>
        <v>0</v>
      </c>
      <c r="K352" s="10"/>
      <c r="L352" s="45">
        <f>L353</f>
        <v>0</v>
      </c>
    </row>
    <row r="353" spans="1:12" ht="94.5" hidden="1">
      <c r="A353" s="3" t="s">
        <v>194</v>
      </c>
      <c r="B353" s="10" t="s">
        <v>192</v>
      </c>
      <c r="C353" s="10" t="s">
        <v>43</v>
      </c>
      <c r="D353" s="10" t="s">
        <v>193</v>
      </c>
      <c r="E353" s="10"/>
      <c r="F353" s="45">
        <f>F354</f>
        <v>0</v>
      </c>
      <c r="G353" s="10"/>
      <c r="H353" s="45">
        <f>H354</f>
        <v>0</v>
      </c>
      <c r="I353" s="10"/>
      <c r="J353" s="45">
        <f>J354</f>
        <v>0</v>
      </c>
      <c r="K353" s="10"/>
      <c r="L353" s="45">
        <f>L354</f>
        <v>0</v>
      </c>
    </row>
    <row r="354" spans="1:12" ht="68.25" customHeight="1" hidden="1">
      <c r="A354" s="3" t="s">
        <v>72</v>
      </c>
      <c r="B354" s="10" t="s">
        <v>192</v>
      </c>
      <c r="C354" s="10" t="s">
        <v>43</v>
      </c>
      <c r="D354" s="10" t="s">
        <v>193</v>
      </c>
      <c r="E354" s="10" t="s">
        <v>73</v>
      </c>
      <c r="F354" s="45">
        <v>0</v>
      </c>
      <c r="G354" s="10"/>
      <c r="H354" s="45">
        <v>0</v>
      </c>
      <c r="I354" s="10"/>
      <c r="J354" s="45">
        <v>0</v>
      </c>
      <c r="K354" s="10"/>
      <c r="L354" s="45">
        <v>0</v>
      </c>
    </row>
    <row r="355" spans="1:12" ht="98.25" customHeight="1" hidden="1">
      <c r="A355" s="1" t="s">
        <v>302</v>
      </c>
      <c r="B355" s="10" t="s">
        <v>192</v>
      </c>
      <c r="C355" s="10" t="s">
        <v>24</v>
      </c>
      <c r="D355" s="10" t="s">
        <v>266</v>
      </c>
      <c r="E355" s="10"/>
      <c r="F355" s="45">
        <f>F356</f>
        <v>0</v>
      </c>
      <c r="G355" s="10"/>
      <c r="H355" s="45">
        <f>H356</f>
        <v>0</v>
      </c>
      <c r="I355" s="10"/>
      <c r="J355" s="45">
        <f>J356</f>
        <v>0</v>
      </c>
      <c r="K355" s="10"/>
      <c r="L355" s="45">
        <f>L356</f>
        <v>0</v>
      </c>
    </row>
    <row r="356" spans="1:12" ht="31.5" customHeight="1" hidden="1">
      <c r="A356" s="3" t="s">
        <v>364</v>
      </c>
      <c r="B356" s="10" t="s">
        <v>192</v>
      </c>
      <c r="C356" s="10" t="s">
        <v>24</v>
      </c>
      <c r="D356" s="10" t="s">
        <v>266</v>
      </c>
      <c r="E356" s="10" t="s">
        <v>363</v>
      </c>
      <c r="F356" s="45">
        <v>0</v>
      </c>
      <c r="G356" s="10" t="s">
        <v>381</v>
      </c>
      <c r="H356" s="45">
        <f>F356+G356</f>
        <v>0</v>
      </c>
      <c r="I356" s="10" t="s">
        <v>381</v>
      </c>
      <c r="J356" s="45">
        <f>H356+I356</f>
        <v>0</v>
      </c>
      <c r="K356" s="10"/>
      <c r="L356" s="45">
        <f>J356+K356</f>
        <v>0</v>
      </c>
    </row>
    <row r="357" spans="1:13" ht="34.5" customHeight="1">
      <c r="A357" s="20" t="s">
        <v>197</v>
      </c>
      <c r="B357" s="16" t="s">
        <v>115</v>
      </c>
      <c r="C357" s="10"/>
      <c r="D357" s="10"/>
      <c r="E357" s="10"/>
      <c r="F357" s="42" t="e">
        <f>F358+F472</f>
        <v>#REF!</v>
      </c>
      <c r="G357" s="10"/>
      <c r="H357" s="42">
        <f>H358+H472</f>
        <v>481438020</v>
      </c>
      <c r="I357" s="10"/>
      <c r="J357" s="42">
        <f>J358+J472</f>
        <v>482005520</v>
      </c>
      <c r="K357" s="10"/>
      <c r="L357" s="42">
        <f>L358+L472</f>
        <v>487035488</v>
      </c>
      <c r="M357" s="82"/>
    </row>
    <row r="358" spans="1:12" ht="18.75" customHeight="1">
      <c r="A358" s="1" t="s">
        <v>152</v>
      </c>
      <c r="B358" s="10" t="s">
        <v>115</v>
      </c>
      <c r="C358" s="10" t="s">
        <v>27</v>
      </c>
      <c r="D358" s="10"/>
      <c r="E358" s="10"/>
      <c r="F358" s="45" t="e">
        <f>F359+F381+F420+F434</f>
        <v>#REF!</v>
      </c>
      <c r="G358" s="10"/>
      <c r="H358" s="45">
        <f>H359+H381+H420+H434</f>
        <v>481328220</v>
      </c>
      <c r="I358" s="10"/>
      <c r="J358" s="45">
        <f>J359+J381+J420+J434</f>
        <v>481895720</v>
      </c>
      <c r="K358" s="10"/>
      <c r="L358" s="45">
        <f>L359+L381+L420+L434</f>
        <v>486925688</v>
      </c>
    </row>
    <row r="359" spans="1:12" ht="17.25" customHeight="1">
      <c r="A359" s="3" t="s">
        <v>116</v>
      </c>
      <c r="B359" s="10" t="s">
        <v>115</v>
      </c>
      <c r="C359" s="10" t="s">
        <v>117</v>
      </c>
      <c r="D359" s="10"/>
      <c r="E359" s="10"/>
      <c r="F359" s="45" t="e">
        <f>F360+F374+#REF!+#REF!+#REF!</f>
        <v>#REF!</v>
      </c>
      <c r="G359" s="10"/>
      <c r="H359" s="45">
        <f>H360+H374</f>
        <v>114025259</v>
      </c>
      <c r="I359" s="10"/>
      <c r="J359" s="45">
        <f>J360+J374</f>
        <v>129423356</v>
      </c>
      <c r="K359" s="10"/>
      <c r="L359" s="45">
        <f>L360+L374+L378</f>
        <v>128368155</v>
      </c>
    </row>
    <row r="360" spans="1:12" ht="16.5" customHeight="1">
      <c r="A360" s="3" t="s">
        <v>118</v>
      </c>
      <c r="B360" s="10" t="s">
        <v>115</v>
      </c>
      <c r="C360" s="10" t="s">
        <v>117</v>
      </c>
      <c r="D360" s="10" t="s">
        <v>119</v>
      </c>
      <c r="E360" s="10"/>
      <c r="F360" s="45">
        <f>F361+F370</f>
        <v>0</v>
      </c>
      <c r="G360" s="10"/>
      <c r="H360" s="45">
        <f>H361+H370</f>
        <v>114025259</v>
      </c>
      <c r="I360" s="10"/>
      <c r="J360" s="45">
        <f>J361+J370</f>
        <v>129423356</v>
      </c>
      <c r="K360" s="10"/>
      <c r="L360" s="45">
        <f>L361+L368+L370+L372</f>
        <v>127736155</v>
      </c>
    </row>
    <row r="361" spans="1:12" ht="33.75" customHeight="1">
      <c r="A361" s="1" t="s">
        <v>154</v>
      </c>
      <c r="B361" s="10" t="s">
        <v>115</v>
      </c>
      <c r="C361" s="10" t="s">
        <v>117</v>
      </c>
      <c r="D361" s="10" t="s">
        <v>119</v>
      </c>
      <c r="E361" s="10"/>
      <c r="F361" s="45">
        <f>F362+F363+F364+F366+F367+F365+F368</f>
        <v>0</v>
      </c>
      <c r="G361" s="10"/>
      <c r="H361" s="45">
        <f>H362+H363+H364+H366+H367+H365+H368</f>
        <v>101722659</v>
      </c>
      <c r="I361" s="10"/>
      <c r="J361" s="45">
        <f>J362+J363+J364+J366+J367+J365+J368</f>
        <v>117120756</v>
      </c>
      <c r="K361" s="10"/>
      <c r="L361" s="45">
        <f>L362+L363+L364+L366+L367+L365</f>
        <v>106322543</v>
      </c>
    </row>
    <row r="362" spans="1:12" ht="15.75">
      <c r="A362" s="1" t="s">
        <v>323</v>
      </c>
      <c r="B362" s="10" t="s">
        <v>115</v>
      </c>
      <c r="C362" s="10" t="s">
        <v>117</v>
      </c>
      <c r="D362" s="10" t="s">
        <v>119</v>
      </c>
      <c r="E362" s="10" t="s">
        <v>318</v>
      </c>
      <c r="F362" s="45">
        <v>0</v>
      </c>
      <c r="G362" s="66">
        <v>74461823</v>
      </c>
      <c r="H362" s="45">
        <f aca="true" t="shared" si="4" ref="H362:J367">F362+G362</f>
        <v>74461823</v>
      </c>
      <c r="I362" s="66">
        <v>21404000</v>
      </c>
      <c r="J362" s="45">
        <f t="shared" si="4"/>
        <v>95865823</v>
      </c>
      <c r="K362" s="66">
        <v>-8604305</v>
      </c>
      <c r="L362" s="45">
        <f aca="true" t="shared" si="5" ref="L362:L367">J362+K362</f>
        <v>87261518</v>
      </c>
    </row>
    <row r="363" spans="1:12" ht="31.5">
      <c r="A363" s="1" t="s">
        <v>324</v>
      </c>
      <c r="B363" s="10" t="s">
        <v>115</v>
      </c>
      <c r="C363" s="10" t="s">
        <v>117</v>
      </c>
      <c r="D363" s="10" t="s">
        <v>119</v>
      </c>
      <c r="E363" s="10" t="s">
        <v>319</v>
      </c>
      <c r="F363" s="45">
        <v>0</v>
      </c>
      <c r="G363" s="66">
        <v>241110</v>
      </c>
      <c r="H363" s="45">
        <f t="shared" si="4"/>
        <v>241110</v>
      </c>
      <c r="I363" s="66">
        <v>0</v>
      </c>
      <c r="J363" s="45">
        <f t="shared" si="4"/>
        <v>241110</v>
      </c>
      <c r="K363" s="66">
        <v>-28650</v>
      </c>
      <c r="L363" s="45">
        <f t="shared" si="5"/>
        <v>212460</v>
      </c>
    </row>
    <row r="364" spans="1:12" ht="47.25">
      <c r="A364" s="1" t="s">
        <v>325</v>
      </c>
      <c r="B364" s="10" t="s">
        <v>115</v>
      </c>
      <c r="C364" s="10" t="s">
        <v>117</v>
      </c>
      <c r="D364" s="10" t="s">
        <v>119</v>
      </c>
      <c r="E364" s="10" t="s">
        <v>320</v>
      </c>
      <c r="F364" s="45">
        <v>0</v>
      </c>
      <c r="G364" s="66">
        <v>645005</v>
      </c>
      <c r="H364" s="45">
        <f t="shared" si="4"/>
        <v>645005</v>
      </c>
      <c r="I364" s="66">
        <v>0</v>
      </c>
      <c r="J364" s="45">
        <f t="shared" si="4"/>
        <v>645005</v>
      </c>
      <c r="K364" s="66">
        <f>-70000-107972</f>
        <v>-177972</v>
      </c>
      <c r="L364" s="45">
        <f t="shared" si="5"/>
        <v>467033</v>
      </c>
    </row>
    <row r="365" spans="1:12" ht="47.25">
      <c r="A365" s="1" t="s">
        <v>371</v>
      </c>
      <c r="B365" s="10" t="s">
        <v>115</v>
      </c>
      <c r="C365" s="10" t="s">
        <v>117</v>
      </c>
      <c r="D365" s="10" t="s">
        <v>119</v>
      </c>
      <c r="E365" s="10" t="s">
        <v>330</v>
      </c>
      <c r="F365" s="45">
        <v>0</v>
      </c>
      <c r="G365" s="66">
        <v>238110</v>
      </c>
      <c r="H365" s="45">
        <f t="shared" si="4"/>
        <v>238110</v>
      </c>
      <c r="I365" s="66">
        <v>0</v>
      </c>
      <c r="J365" s="45">
        <f t="shared" si="4"/>
        <v>238110</v>
      </c>
      <c r="K365" s="66">
        <v>-97000</v>
      </c>
      <c r="L365" s="45">
        <f t="shared" si="5"/>
        <v>141110</v>
      </c>
    </row>
    <row r="366" spans="1:12" ht="31.5">
      <c r="A366" s="1" t="s">
        <v>326</v>
      </c>
      <c r="B366" s="10" t="s">
        <v>115</v>
      </c>
      <c r="C366" s="10" t="s">
        <v>117</v>
      </c>
      <c r="D366" s="10" t="s">
        <v>119</v>
      </c>
      <c r="E366" s="10" t="s">
        <v>321</v>
      </c>
      <c r="F366" s="45">
        <v>0</v>
      </c>
      <c r="G366" s="66">
        <v>25857607</v>
      </c>
      <c r="H366" s="45">
        <f t="shared" si="4"/>
        <v>25857607</v>
      </c>
      <c r="I366" s="66">
        <v>-5905903</v>
      </c>
      <c r="J366" s="45">
        <f t="shared" si="4"/>
        <v>19951704</v>
      </c>
      <c r="K366" s="66">
        <f>-1711282</f>
        <v>-1711282</v>
      </c>
      <c r="L366" s="45">
        <f t="shared" si="5"/>
        <v>18240422</v>
      </c>
    </row>
    <row r="367" spans="1:12" ht="31.5">
      <c r="A367" s="1" t="s">
        <v>327</v>
      </c>
      <c r="B367" s="10" t="s">
        <v>115</v>
      </c>
      <c r="C367" s="10" t="s">
        <v>117</v>
      </c>
      <c r="D367" s="10" t="s">
        <v>119</v>
      </c>
      <c r="E367" s="10" t="s">
        <v>322</v>
      </c>
      <c r="F367" s="45">
        <v>0</v>
      </c>
      <c r="G367" s="66">
        <v>100000</v>
      </c>
      <c r="H367" s="45">
        <f t="shared" si="4"/>
        <v>100000</v>
      </c>
      <c r="I367" s="66">
        <v>-100000</v>
      </c>
      <c r="J367" s="45">
        <f t="shared" si="4"/>
        <v>0</v>
      </c>
      <c r="K367" s="66"/>
      <c r="L367" s="45">
        <f t="shared" si="5"/>
        <v>0</v>
      </c>
    </row>
    <row r="368" spans="1:12" ht="31.5">
      <c r="A368" s="1" t="s">
        <v>154</v>
      </c>
      <c r="B368" s="10" t="s">
        <v>115</v>
      </c>
      <c r="C368" s="10" t="s">
        <v>117</v>
      </c>
      <c r="D368" s="10" t="s">
        <v>404</v>
      </c>
      <c r="E368" s="10"/>
      <c r="F368" s="45">
        <f>F369</f>
        <v>0</v>
      </c>
      <c r="G368" s="10"/>
      <c r="H368" s="45">
        <f>H369</f>
        <v>179004</v>
      </c>
      <c r="I368" s="10" t="s">
        <v>381</v>
      </c>
      <c r="J368" s="45">
        <f>J369</f>
        <v>179004</v>
      </c>
      <c r="K368" s="10"/>
      <c r="L368" s="45">
        <f>L369</f>
        <v>154004</v>
      </c>
    </row>
    <row r="369" spans="1:12" ht="31.5">
      <c r="A369" s="1" t="s">
        <v>370</v>
      </c>
      <c r="B369" s="10" t="s">
        <v>115</v>
      </c>
      <c r="C369" s="10" t="s">
        <v>117</v>
      </c>
      <c r="D369" s="10" t="s">
        <v>404</v>
      </c>
      <c r="E369" s="10" t="s">
        <v>321</v>
      </c>
      <c r="F369" s="45">
        <v>0</v>
      </c>
      <c r="G369" s="66">
        <v>179004</v>
      </c>
      <c r="H369" s="45">
        <f>G369+F369</f>
        <v>179004</v>
      </c>
      <c r="I369" s="66">
        <v>0</v>
      </c>
      <c r="J369" s="45">
        <f>I369+H369</f>
        <v>179004</v>
      </c>
      <c r="K369" s="66">
        <v>-25000</v>
      </c>
      <c r="L369" s="45">
        <f>K369+J369</f>
        <v>154004</v>
      </c>
    </row>
    <row r="370" spans="1:12" ht="31.5">
      <c r="A370" s="1" t="s">
        <v>154</v>
      </c>
      <c r="B370" s="10" t="s">
        <v>115</v>
      </c>
      <c r="C370" s="10" t="s">
        <v>117</v>
      </c>
      <c r="D370" s="10" t="s">
        <v>254</v>
      </c>
      <c r="E370" s="10"/>
      <c r="F370" s="45">
        <f>F371</f>
        <v>0</v>
      </c>
      <c r="G370" s="10"/>
      <c r="H370" s="45">
        <f>H371</f>
        <v>12302600</v>
      </c>
      <c r="I370" s="10"/>
      <c r="J370" s="45">
        <f>J371</f>
        <v>12302600</v>
      </c>
      <c r="K370" s="66"/>
      <c r="L370" s="45">
        <f>L371</f>
        <v>11177399</v>
      </c>
    </row>
    <row r="371" spans="1:12" ht="31.5">
      <c r="A371" s="1" t="s">
        <v>370</v>
      </c>
      <c r="B371" s="10" t="s">
        <v>115</v>
      </c>
      <c r="C371" s="10" t="s">
        <v>117</v>
      </c>
      <c r="D371" s="10" t="s">
        <v>254</v>
      </c>
      <c r="E371" s="10" t="s">
        <v>321</v>
      </c>
      <c r="F371" s="45">
        <v>0</v>
      </c>
      <c r="G371" s="66">
        <v>12302600</v>
      </c>
      <c r="H371" s="45">
        <f>F371+G371</f>
        <v>12302600</v>
      </c>
      <c r="I371" s="66">
        <v>0</v>
      </c>
      <c r="J371" s="45">
        <f>H371+I371</f>
        <v>12302600</v>
      </c>
      <c r="K371" s="66">
        <v>-1125201</v>
      </c>
      <c r="L371" s="45">
        <f>J371+K371</f>
        <v>11177399</v>
      </c>
    </row>
    <row r="372" spans="1:12" ht="31.5">
      <c r="A372" s="1" t="s">
        <v>154</v>
      </c>
      <c r="B372" s="10" t="s">
        <v>115</v>
      </c>
      <c r="C372" s="10" t="s">
        <v>117</v>
      </c>
      <c r="D372" s="10" t="s">
        <v>597</v>
      </c>
      <c r="E372" s="10"/>
      <c r="F372" s="45"/>
      <c r="G372" s="66"/>
      <c r="H372" s="45"/>
      <c r="I372" s="66"/>
      <c r="J372" s="45"/>
      <c r="K372" s="66"/>
      <c r="L372" s="45">
        <f>L373</f>
        <v>10082209</v>
      </c>
    </row>
    <row r="373" spans="1:12" ht="64.5" customHeight="1">
      <c r="A373" s="1" t="s">
        <v>598</v>
      </c>
      <c r="B373" s="10" t="s">
        <v>115</v>
      </c>
      <c r="C373" s="10" t="s">
        <v>117</v>
      </c>
      <c r="D373" s="10" t="s">
        <v>597</v>
      </c>
      <c r="E373" s="10" t="s">
        <v>343</v>
      </c>
      <c r="F373" s="45"/>
      <c r="G373" s="66"/>
      <c r="H373" s="45"/>
      <c r="I373" s="66"/>
      <c r="J373" s="45"/>
      <c r="K373" s="66">
        <v>10082209</v>
      </c>
      <c r="L373" s="45">
        <f>J373+K373</f>
        <v>10082209</v>
      </c>
    </row>
    <row r="374" spans="1:12" ht="29.25" customHeight="1">
      <c r="A374" s="1" t="s">
        <v>156</v>
      </c>
      <c r="B374" s="10" t="s">
        <v>115</v>
      </c>
      <c r="C374" s="10" t="s">
        <v>117</v>
      </c>
      <c r="D374" s="10" t="s">
        <v>35</v>
      </c>
      <c r="E374" s="10"/>
      <c r="F374" s="45" t="e">
        <f>#REF!+#REF!+#REF!+F375+#REF!+#REF!</f>
        <v>#REF!</v>
      </c>
      <c r="G374" s="10"/>
      <c r="H374" s="45">
        <f>H375</f>
        <v>0</v>
      </c>
      <c r="I374" s="10"/>
      <c r="J374" s="45">
        <f>J375</f>
        <v>0</v>
      </c>
      <c r="K374" s="10"/>
      <c r="L374" s="45">
        <f>L375</f>
        <v>177000</v>
      </c>
    </row>
    <row r="375" spans="1:12" ht="36.75" customHeight="1">
      <c r="A375" s="1" t="s">
        <v>223</v>
      </c>
      <c r="B375" s="10" t="s">
        <v>115</v>
      </c>
      <c r="C375" s="10" t="s">
        <v>117</v>
      </c>
      <c r="D375" s="10" t="s">
        <v>328</v>
      </c>
      <c r="E375" s="10"/>
      <c r="F375" s="45">
        <f>F376+F377</f>
        <v>0</v>
      </c>
      <c r="G375" s="10"/>
      <c r="H375" s="45">
        <f>H376+H377</f>
        <v>0</v>
      </c>
      <c r="I375" s="10"/>
      <c r="J375" s="45">
        <f>J376+J377</f>
        <v>0</v>
      </c>
      <c r="K375" s="10"/>
      <c r="L375" s="45">
        <f>L376+L377</f>
        <v>177000</v>
      </c>
    </row>
    <row r="376" spans="1:12" ht="21.75" customHeight="1">
      <c r="A376" s="1" t="s">
        <v>323</v>
      </c>
      <c r="B376" s="10" t="s">
        <v>115</v>
      </c>
      <c r="C376" s="10" t="s">
        <v>117</v>
      </c>
      <c r="D376" s="10" t="s">
        <v>328</v>
      </c>
      <c r="E376" s="10" t="s">
        <v>318</v>
      </c>
      <c r="F376" s="45">
        <v>0</v>
      </c>
      <c r="G376" s="10"/>
      <c r="H376" s="45">
        <f>F376+G376</f>
        <v>0</v>
      </c>
      <c r="I376" s="10"/>
      <c r="J376" s="45">
        <f>H376+I376</f>
        <v>0</v>
      </c>
      <c r="K376" s="66">
        <v>102773</v>
      </c>
      <c r="L376" s="45">
        <f>J376+K376</f>
        <v>102773</v>
      </c>
    </row>
    <row r="377" spans="1:12" ht="20.25" customHeight="1">
      <c r="A377" s="1" t="s">
        <v>370</v>
      </c>
      <c r="B377" s="10" t="s">
        <v>115</v>
      </c>
      <c r="C377" s="10" t="s">
        <v>117</v>
      </c>
      <c r="D377" s="10" t="s">
        <v>328</v>
      </c>
      <c r="E377" s="10" t="s">
        <v>321</v>
      </c>
      <c r="F377" s="45">
        <v>0</v>
      </c>
      <c r="G377" s="10"/>
      <c r="H377" s="45">
        <f>F377+G377</f>
        <v>0</v>
      </c>
      <c r="I377" s="10"/>
      <c r="J377" s="45">
        <f>H377+I377</f>
        <v>0</v>
      </c>
      <c r="K377" s="66">
        <v>74227</v>
      </c>
      <c r="L377" s="45">
        <f>J377+K377</f>
        <v>74227</v>
      </c>
    </row>
    <row r="378" spans="1:12" ht="78.75">
      <c r="A378" s="81" t="s">
        <v>599</v>
      </c>
      <c r="B378" s="10" t="s">
        <v>115</v>
      </c>
      <c r="C378" s="10" t="s">
        <v>117</v>
      </c>
      <c r="D378" s="10" t="s">
        <v>600</v>
      </c>
      <c r="E378" s="10"/>
      <c r="F378" s="45"/>
      <c r="G378" s="10"/>
      <c r="H378" s="45"/>
      <c r="I378" s="10"/>
      <c r="J378" s="45"/>
      <c r="K378" s="66"/>
      <c r="L378" s="45">
        <f>L379+L380</f>
        <v>455000</v>
      </c>
    </row>
    <row r="379" spans="1:12" ht="31.5">
      <c r="A379" s="1" t="s">
        <v>370</v>
      </c>
      <c r="B379" s="10" t="s">
        <v>115</v>
      </c>
      <c r="C379" s="10" t="s">
        <v>117</v>
      </c>
      <c r="D379" s="10" t="s">
        <v>600</v>
      </c>
      <c r="E379" s="10" t="s">
        <v>321</v>
      </c>
      <c r="F379" s="45"/>
      <c r="G379" s="10"/>
      <c r="H379" s="45"/>
      <c r="I379" s="10"/>
      <c r="J379" s="45"/>
      <c r="K379" s="66">
        <v>363716</v>
      </c>
      <c r="L379" s="45">
        <f>J379+K379</f>
        <v>363716</v>
      </c>
    </row>
    <row r="380" spans="1:12" ht="31.5">
      <c r="A380" s="1" t="s">
        <v>346</v>
      </c>
      <c r="B380" s="10" t="s">
        <v>115</v>
      </c>
      <c r="C380" s="10" t="s">
        <v>117</v>
      </c>
      <c r="D380" s="10" t="s">
        <v>600</v>
      </c>
      <c r="E380" s="10" t="s">
        <v>345</v>
      </c>
      <c r="F380" s="45"/>
      <c r="G380" s="10"/>
      <c r="H380" s="45"/>
      <c r="I380" s="10"/>
      <c r="J380" s="45"/>
      <c r="K380" s="66">
        <v>91284</v>
      </c>
      <c r="L380" s="45">
        <f>J380+K380</f>
        <v>91284</v>
      </c>
    </row>
    <row r="381" spans="1:12" ht="15.75">
      <c r="A381" s="1" t="s">
        <v>153</v>
      </c>
      <c r="B381" s="10" t="s">
        <v>115</v>
      </c>
      <c r="C381" s="10" t="s">
        <v>28</v>
      </c>
      <c r="D381" s="10" t="s">
        <v>121</v>
      </c>
      <c r="E381" s="10"/>
      <c r="F381" s="45" t="e">
        <f>F382+F391+F397+#REF!+#REF!+#REF!+#REF!+F389</f>
        <v>#REF!</v>
      </c>
      <c r="G381" s="10"/>
      <c r="H381" s="45">
        <f>H382+H391+H397+H389</f>
        <v>340778569</v>
      </c>
      <c r="I381" s="10"/>
      <c r="J381" s="45">
        <f>J382+J391+J397+J389</f>
        <v>324482585</v>
      </c>
      <c r="K381" s="10"/>
      <c r="L381" s="45">
        <f>L382+L391+L397+L389+L417+L414</f>
        <v>329676185</v>
      </c>
    </row>
    <row r="382" spans="1:12" ht="31.5" customHeight="1">
      <c r="A382" s="1" t="s">
        <v>120</v>
      </c>
      <c r="B382" s="10" t="s">
        <v>115</v>
      </c>
      <c r="C382" s="10" t="s">
        <v>28</v>
      </c>
      <c r="D382" s="10" t="s">
        <v>121</v>
      </c>
      <c r="E382" s="10"/>
      <c r="F382" s="45">
        <f>F383+F384+F385+F387+F388+F386</f>
        <v>0</v>
      </c>
      <c r="G382" s="10"/>
      <c r="H382" s="45">
        <f>H383+H384+H385+H387+H388+H386</f>
        <v>52306838</v>
      </c>
      <c r="I382" s="10"/>
      <c r="J382" s="45">
        <f>J383+J384+J385+J387+J388+J386</f>
        <v>34736648</v>
      </c>
      <c r="K382" s="10"/>
      <c r="L382" s="45">
        <f>L383+L384+L385+L387+L388+L386</f>
        <v>34593648</v>
      </c>
    </row>
    <row r="383" spans="1:12" ht="15.75">
      <c r="A383" s="1" t="s">
        <v>323</v>
      </c>
      <c r="B383" s="10" t="s">
        <v>115</v>
      </c>
      <c r="C383" s="10" t="s">
        <v>28</v>
      </c>
      <c r="D383" s="10" t="s">
        <v>121</v>
      </c>
      <c r="E383" s="10" t="s">
        <v>318</v>
      </c>
      <c r="F383" s="45">
        <v>0</v>
      </c>
      <c r="G383" s="66">
        <v>1474467</v>
      </c>
      <c r="H383" s="45">
        <f aca="true" t="shared" si="6" ref="H383:J388">F383+G383</f>
        <v>1474467</v>
      </c>
      <c r="I383" s="66">
        <v>0</v>
      </c>
      <c r="J383" s="45">
        <f t="shared" si="6"/>
        <v>1474467</v>
      </c>
      <c r="K383" s="66"/>
      <c r="L383" s="45">
        <f aca="true" t="shared" si="7" ref="L383:L388">J383+K383</f>
        <v>1474467</v>
      </c>
    </row>
    <row r="384" spans="1:12" ht="31.5">
      <c r="A384" s="1" t="s">
        <v>324</v>
      </c>
      <c r="B384" s="10" t="s">
        <v>115</v>
      </c>
      <c r="C384" s="10" t="s">
        <v>28</v>
      </c>
      <c r="D384" s="10" t="s">
        <v>121</v>
      </c>
      <c r="E384" s="10" t="s">
        <v>319</v>
      </c>
      <c r="F384" s="45">
        <v>0</v>
      </c>
      <c r="G384" s="66">
        <v>49150</v>
      </c>
      <c r="H384" s="45">
        <f t="shared" si="6"/>
        <v>49150</v>
      </c>
      <c r="I384" s="66">
        <v>0</v>
      </c>
      <c r="J384" s="45">
        <f t="shared" si="6"/>
        <v>49150</v>
      </c>
      <c r="K384" s="66">
        <v>-5000</v>
      </c>
      <c r="L384" s="45">
        <f t="shared" si="7"/>
        <v>44150</v>
      </c>
    </row>
    <row r="385" spans="1:12" ht="47.25">
      <c r="A385" s="1" t="s">
        <v>325</v>
      </c>
      <c r="B385" s="10" t="s">
        <v>115</v>
      </c>
      <c r="C385" s="10" t="s">
        <v>28</v>
      </c>
      <c r="D385" s="10" t="s">
        <v>121</v>
      </c>
      <c r="E385" s="10" t="s">
        <v>320</v>
      </c>
      <c r="F385" s="45">
        <v>0</v>
      </c>
      <c r="G385" s="66">
        <v>1284127</v>
      </c>
      <c r="H385" s="45">
        <f t="shared" si="6"/>
        <v>1284127</v>
      </c>
      <c r="I385" s="66">
        <v>0</v>
      </c>
      <c r="J385" s="45">
        <f t="shared" si="6"/>
        <v>1284127</v>
      </c>
      <c r="K385" s="66">
        <v>-91000</v>
      </c>
      <c r="L385" s="45">
        <f t="shared" si="7"/>
        <v>1193127</v>
      </c>
    </row>
    <row r="386" spans="1:12" ht="47.25">
      <c r="A386" s="69" t="s">
        <v>371</v>
      </c>
      <c r="B386" s="10" t="s">
        <v>115</v>
      </c>
      <c r="C386" s="10" t="s">
        <v>28</v>
      </c>
      <c r="D386" s="10" t="s">
        <v>121</v>
      </c>
      <c r="E386" s="10" t="s">
        <v>330</v>
      </c>
      <c r="F386" s="45">
        <v>0</v>
      </c>
      <c r="G386" s="66">
        <v>252876</v>
      </c>
      <c r="H386" s="45">
        <f t="shared" si="6"/>
        <v>252876</v>
      </c>
      <c r="I386" s="66">
        <v>0</v>
      </c>
      <c r="J386" s="45">
        <f t="shared" si="6"/>
        <v>252876</v>
      </c>
      <c r="K386" s="66"/>
      <c r="L386" s="45">
        <f t="shared" si="7"/>
        <v>252876</v>
      </c>
    </row>
    <row r="387" spans="1:12" ht="31.5">
      <c r="A387" s="1" t="s">
        <v>370</v>
      </c>
      <c r="B387" s="10" t="s">
        <v>115</v>
      </c>
      <c r="C387" s="10" t="s">
        <v>28</v>
      </c>
      <c r="D387" s="10" t="s">
        <v>121</v>
      </c>
      <c r="E387" s="10" t="s">
        <v>321</v>
      </c>
      <c r="F387" s="45">
        <v>0</v>
      </c>
      <c r="G387" s="66">
        <v>48946218</v>
      </c>
      <c r="H387" s="45">
        <f t="shared" si="6"/>
        <v>48946218</v>
      </c>
      <c r="I387" s="66">
        <v>-17270190</v>
      </c>
      <c r="J387" s="45">
        <f t="shared" si="6"/>
        <v>31676028</v>
      </c>
      <c r="K387" s="66">
        <v>-47000</v>
      </c>
      <c r="L387" s="45">
        <f t="shared" si="7"/>
        <v>31629028</v>
      </c>
    </row>
    <row r="388" spans="1:12" ht="33.75" customHeight="1">
      <c r="A388" s="1" t="s">
        <v>327</v>
      </c>
      <c r="B388" s="10" t="s">
        <v>115</v>
      </c>
      <c r="C388" s="10" t="s">
        <v>28</v>
      </c>
      <c r="D388" s="10" t="s">
        <v>121</v>
      </c>
      <c r="E388" s="10" t="s">
        <v>322</v>
      </c>
      <c r="F388" s="45">
        <v>0</v>
      </c>
      <c r="G388" s="66">
        <v>300000</v>
      </c>
      <c r="H388" s="45">
        <f t="shared" si="6"/>
        <v>300000</v>
      </c>
      <c r="I388" s="66">
        <v>-300000</v>
      </c>
      <c r="J388" s="45">
        <f t="shared" si="6"/>
        <v>0</v>
      </c>
      <c r="K388" s="66"/>
      <c r="L388" s="45">
        <f t="shared" si="7"/>
        <v>0</v>
      </c>
    </row>
    <row r="389" spans="1:12" ht="30" customHeight="1">
      <c r="A389" s="1" t="s">
        <v>120</v>
      </c>
      <c r="B389" s="10" t="s">
        <v>115</v>
      </c>
      <c r="C389" s="10" t="s">
        <v>28</v>
      </c>
      <c r="D389" s="10" t="s">
        <v>405</v>
      </c>
      <c r="E389" s="10"/>
      <c r="F389" s="45">
        <f>F390</f>
        <v>0</v>
      </c>
      <c r="G389" s="66"/>
      <c r="H389" s="45">
        <f>H390</f>
        <v>2188296</v>
      </c>
      <c r="I389" s="66">
        <v>0</v>
      </c>
      <c r="J389" s="45">
        <f>J390</f>
        <v>2188296</v>
      </c>
      <c r="K389" s="66"/>
      <c r="L389" s="45">
        <f>L390</f>
        <v>2188296</v>
      </c>
    </row>
    <row r="390" spans="1:12" ht="31.5">
      <c r="A390" s="1" t="s">
        <v>329</v>
      </c>
      <c r="B390" s="10" t="s">
        <v>115</v>
      </c>
      <c r="C390" s="10" t="s">
        <v>28</v>
      </c>
      <c r="D390" s="10" t="s">
        <v>405</v>
      </c>
      <c r="E390" s="10" t="s">
        <v>321</v>
      </c>
      <c r="F390" s="45">
        <v>0</v>
      </c>
      <c r="G390" s="66">
        <v>2188296</v>
      </c>
      <c r="H390" s="45">
        <f>G390+F390</f>
        <v>2188296</v>
      </c>
      <c r="I390" s="66">
        <v>0</v>
      </c>
      <c r="J390" s="45">
        <f>I390+H390</f>
        <v>2188296</v>
      </c>
      <c r="K390" s="66"/>
      <c r="L390" s="45">
        <f>K390+J390</f>
        <v>2188296</v>
      </c>
    </row>
    <row r="391" spans="1:12" ht="31.5" customHeight="1">
      <c r="A391" s="1" t="s">
        <v>155</v>
      </c>
      <c r="B391" s="10" t="s">
        <v>115</v>
      </c>
      <c r="C391" s="10" t="s">
        <v>28</v>
      </c>
      <c r="D391" s="10" t="s">
        <v>114</v>
      </c>
      <c r="E391" s="10"/>
      <c r="F391" s="45">
        <f>F392+F393+F394+F395+F396</f>
        <v>0</v>
      </c>
      <c r="G391" s="10"/>
      <c r="H391" s="45">
        <f>H392+H393+H394+H395+H396</f>
        <v>16409435</v>
      </c>
      <c r="I391" s="10" t="s">
        <v>381</v>
      </c>
      <c r="J391" s="45">
        <f>J392+J393+J394+J395+J396</f>
        <v>17683641</v>
      </c>
      <c r="K391" s="10"/>
      <c r="L391" s="45">
        <f>L392+L393+L394+L395+L396</f>
        <v>17657241</v>
      </c>
    </row>
    <row r="392" spans="1:12" ht="15.75">
      <c r="A392" s="1" t="s">
        <v>323</v>
      </c>
      <c r="B392" s="10" t="s">
        <v>115</v>
      </c>
      <c r="C392" s="10" t="s">
        <v>28</v>
      </c>
      <c r="D392" s="10" t="s">
        <v>114</v>
      </c>
      <c r="E392" s="10" t="s">
        <v>318</v>
      </c>
      <c r="F392" s="45">
        <v>0</v>
      </c>
      <c r="G392" s="66">
        <v>14730288</v>
      </c>
      <c r="H392" s="45">
        <f>F392+G392</f>
        <v>14730288</v>
      </c>
      <c r="I392" s="66">
        <v>1734000</v>
      </c>
      <c r="J392" s="45">
        <f>H392+I392</f>
        <v>16464288</v>
      </c>
      <c r="K392" s="66"/>
      <c r="L392" s="45">
        <f>J392+K392</f>
        <v>16464288</v>
      </c>
    </row>
    <row r="393" spans="1:12" ht="31.5">
      <c r="A393" s="1" t="s">
        <v>324</v>
      </c>
      <c r="B393" s="10" t="s">
        <v>115</v>
      </c>
      <c r="C393" s="10" t="s">
        <v>28</v>
      </c>
      <c r="D393" s="10" t="s">
        <v>114</v>
      </c>
      <c r="E393" s="10" t="s">
        <v>319</v>
      </c>
      <c r="F393" s="45">
        <v>0</v>
      </c>
      <c r="G393" s="66">
        <v>45800</v>
      </c>
      <c r="H393" s="45">
        <f>F393+G393</f>
        <v>45800</v>
      </c>
      <c r="I393" s="66">
        <v>0</v>
      </c>
      <c r="J393" s="45">
        <f>H393+I393</f>
        <v>45800</v>
      </c>
      <c r="K393" s="66"/>
      <c r="L393" s="45">
        <f>J393+K393</f>
        <v>45800</v>
      </c>
    </row>
    <row r="394" spans="1:12" ht="47.25">
      <c r="A394" s="1" t="s">
        <v>325</v>
      </c>
      <c r="B394" s="10" t="s">
        <v>115</v>
      </c>
      <c r="C394" s="10" t="s">
        <v>28</v>
      </c>
      <c r="D394" s="10" t="s">
        <v>114</v>
      </c>
      <c r="E394" s="10" t="s">
        <v>320</v>
      </c>
      <c r="F394" s="45">
        <v>0</v>
      </c>
      <c r="G394" s="66">
        <v>126639</v>
      </c>
      <c r="H394" s="45">
        <f>F394+G394</f>
        <v>126639</v>
      </c>
      <c r="I394" s="66">
        <v>0</v>
      </c>
      <c r="J394" s="45">
        <f>H394+I394</f>
        <v>126639</v>
      </c>
      <c r="K394" s="66"/>
      <c r="L394" s="45">
        <f>J394+K394</f>
        <v>126639</v>
      </c>
    </row>
    <row r="395" spans="1:12" ht="31.5">
      <c r="A395" s="1" t="s">
        <v>370</v>
      </c>
      <c r="B395" s="10" t="s">
        <v>115</v>
      </c>
      <c r="C395" s="10" t="s">
        <v>28</v>
      </c>
      <c r="D395" s="10" t="s">
        <v>114</v>
      </c>
      <c r="E395" s="10" t="s">
        <v>321</v>
      </c>
      <c r="F395" s="45">
        <v>0</v>
      </c>
      <c r="G395" s="66">
        <v>1326708</v>
      </c>
      <c r="H395" s="45">
        <f>F395+G395</f>
        <v>1326708</v>
      </c>
      <c r="I395" s="66">
        <v>-399794</v>
      </c>
      <c r="J395" s="45">
        <f>H395+I395</f>
        <v>926914</v>
      </c>
      <c r="K395" s="66">
        <v>-26400</v>
      </c>
      <c r="L395" s="45">
        <f>J395+K395</f>
        <v>900514</v>
      </c>
    </row>
    <row r="396" spans="1:12" ht="15.75">
      <c r="A396" s="1" t="s">
        <v>332</v>
      </c>
      <c r="B396" s="10" t="s">
        <v>115</v>
      </c>
      <c r="C396" s="10" t="s">
        <v>28</v>
      </c>
      <c r="D396" s="10" t="s">
        <v>114</v>
      </c>
      <c r="E396" s="10" t="s">
        <v>331</v>
      </c>
      <c r="F396" s="45">
        <v>0</v>
      </c>
      <c r="G396" s="66">
        <v>180000</v>
      </c>
      <c r="H396" s="45">
        <f>F396+G396</f>
        <v>180000</v>
      </c>
      <c r="I396" s="66">
        <v>-60000</v>
      </c>
      <c r="J396" s="45">
        <f>H396+I396</f>
        <v>120000</v>
      </c>
      <c r="K396" s="66"/>
      <c r="L396" s="45">
        <f>J396+K396</f>
        <v>120000</v>
      </c>
    </row>
    <row r="397" spans="1:12" ht="31.5">
      <c r="A397" s="1" t="s">
        <v>156</v>
      </c>
      <c r="B397" s="10" t="s">
        <v>115</v>
      </c>
      <c r="C397" s="10" t="s">
        <v>28</v>
      </c>
      <c r="D397" s="10" t="s">
        <v>35</v>
      </c>
      <c r="E397" s="10"/>
      <c r="F397" s="45" t="e">
        <f>F398+F400+F402+F412+#REF!+#REF!+#REF!</f>
        <v>#REF!</v>
      </c>
      <c r="G397" s="10"/>
      <c r="H397" s="45">
        <f>H398+H400+H402+H412</f>
        <v>269874000</v>
      </c>
      <c r="I397" s="10" t="s">
        <v>381</v>
      </c>
      <c r="J397" s="45">
        <f>J398+J400+J402+J412</f>
        <v>269874000</v>
      </c>
      <c r="K397" s="10"/>
      <c r="L397" s="45">
        <f>L398+L400+L402+L412</f>
        <v>269904000</v>
      </c>
    </row>
    <row r="398" spans="1:12" ht="32.25" customHeight="1" hidden="1">
      <c r="A398" s="1" t="s">
        <v>122</v>
      </c>
      <c r="B398" s="10" t="s">
        <v>115</v>
      </c>
      <c r="C398" s="10" t="s">
        <v>28</v>
      </c>
      <c r="D398" s="10" t="s">
        <v>123</v>
      </c>
      <c r="E398" s="10"/>
      <c r="F398" s="45">
        <f>F399</f>
        <v>0</v>
      </c>
      <c r="G398" s="10"/>
      <c r="H398" s="45">
        <f>H399</f>
        <v>0</v>
      </c>
      <c r="I398" s="10"/>
      <c r="J398" s="45">
        <f>J399</f>
        <v>0</v>
      </c>
      <c r="K398" s="10"/>
      <c r="L398" s="45">
        <f>L399</f>
        <v>0</v>
      </c>
    </row>
    <row r="399" spans="1:12" ht="15" customHeight="1" hidden="1">
      <c r="A399" s="1" t="s">
        <v>323</v>
      </c>
      <c r="B399" s="10" t="s">
        <v>115</v>
      </c>
      <c r="C399" s="10" t="s">
        <v>28</v>
      </c>
      <c r="D399" s="10" t="s">
        <v>123</v>
      </c>
      <c r="E399" s="10" t="s">
        <v>318</v>
      </c>
      <c r="F399" s="45">
        <v>0</v>
      </c>
      <c r="G399" s="10"/>
      <c r="H399" s="45">
        <f>F399+G399</f>
        <v>0</v>
      </c>
      <c r="I399" s="10"/>
      <c r="J399" s="45">
        <f>H399+I399</f>
        <v>0</v>
      </c>
      <c r="K399" s="10"/>
      <c r="L399" s="45">
        <f>J399+K399</f>
        <v>0</v>
      </c>
    </row>
    <row r="400" spans="1:12" ht="48" customHeight="1">
      <c r="A400" s="18" t="s">
        <v>176</v>
      </c>
      <c r="B400" s="8" t="s">
        <v>115</v>
      </c>
      <c r="C400" s="8" t="s">
        <v>28</v>
      </c>
      <c r="D400" s="8" t="s">
        <v>333</v>
      </c>
      <c r="E400" s="8"/>
      <c r="F400" s="45">
        <f>F401</f>
        <v>0</v>
      </c>
      <c r="G400" s="8"/>
      <c r="H400" s="45">
        <f>H401</f>
        <v>11802000</v>
      </c>
      <c r="I400" s="8" t="s">
        <v>381</v>
      </c>
      <c r="J400" s="45">
        <f>J401</f>
        <v>11802000</v>
      </c>
      <c r="K400" s="8"/>
      <c r="L400" s="45">
        <f>L401</f>
        <v>11802000</v>
      </c>
    </row>
    <row r="401" spans="1:12" ht="32.25" customHeight="1">
      <c r="A401" s="1" t="s">
        <v>370</v>
      </c>
      <c r="B401" s="8" t="s">
        <v>115</v>
      </c>
      <c r="C401" s="8" t="s">
        <v>28</v>
      </c>
      <c r="D401" s="8" t="s">
        <v>333</v>
      </c>
      <c r="E401" s="8" t="s">
        <v>321</v>
      </c>
      <c r="F401" s="45">
        <v>0</v>
      </c>
      <c r="G401" s="75">
        <v>11802000</v>
      </c>
      <c r="H401" s="45">
        <f>F401+G401</f>
        <v>11802000</v>
      </c>
      <c r="I401" s="75">
        <v>0</v>
      </c>
      <c r="J401" s="45">
        <f>H401+I401</f>
        <v>11802000</v>
      </c>
      <c r="K401" s="75"/>
      <c r="L401" s="45">
        <f>J401+K401</f>
        <v>11802000</v>
      </c>
    </row>
    <row r="402" spans="1:12" ht="283.5">
      <c r="A402" s="34" t="s">
        <v>224</v>
      </c>
      <c r="B402" s="8" t="s">
        <v>115</v>
      </c>
      <c r="C402" s="8" t="s">
        <v>28</v>
      </c>
      <c r="D402" s="8" t="s">
        <v>352</v>
      </c>
      <c r="E402" s="8"/>
      <c r="F402" s="45">
        <f>F403+F406+F409</f>
        <v>0</v>
      </c>
      <c r="G402" s="8"/>
      <c r="H402" s="45">
        <v>258072000</v>
      </c>
      <c r="I402" s="8"/>
      <c r="J402" s="45">
        <v>258072000</v>
      </c>
      <c r="K402" s="8"/>
      <c r="L402" s="45">
        <f>L403+L406+L409</f>
        <v>258072000</v>
      </c>
    </row>
    <row r="403" spans="1:12" ht="204" customHeight="1">
      <c r="A403" s="6" t="s">
        <v>334</v>
      </c>
      <c r="B403" s="10" t="s">
        <v>115</v>
      </c>
      <c r="C403" s="10" t="s">
        <v>28</v>
      </c>
      <c r="D403" s="10" t="s">
        <v>335</v>
      </c>
      <c r="E403" s="10"/>
      <c r="F403" s="45">
        <f>F404+F405</f>
        <v>0</v>
      </c>
      <c r="G403" s="10"/>
      <c r="H403" s="45">
        <f>H404+H405</f>
        <v>0</v>
      </c>
      <c r="I403" s="10"/>
      <c r="J403" s="45">
        <f>J404+J405</f>
        <v>0</v>
      </c>
      <c r="K403" s="10"/>
      <c r="L403" s="45">
        <f>L404+L405</f>
        <v>255119000</v>
      </c>
    </row>
    <row r="404" spans="1:12" ht="18.75" customHeight="1">
      <c r="A404" s="1" t="s">
        <v>323</v>
      </c>
      <c r="B404" s="10" t="s">
        <v>115</v>
      </c>
      <c r="C404" s="10" t="s">
        <v>28</v>
      </c>
      <c r="D404" s="10" t="s">
        <v>335</v>
      </c>
      <c r="E404" s="10" t="s">
        <v>318</v>
      </c>
      <c r="F404" s="45">
        <v>0</v>
      </c>
      <c r="G404" s="66"/>
      <c r="H404" s="45">
        <f>F404+G404</f>
        <v>0</v>
      </c>
      <c r="I404" s="66"/>
      <c r="J404" s="45">
        <f>H404+I404</f>
        <v>0</v>
      </c>
      <c r="K404" s="66">
        <v>254532800</v>
      </c>
      <c r="L404" s="45">
        <f>J404+K404</f>
        <v>254532800</v>
      </c>
    </row>
    <row r="405" spans="1:12" ht="33" customHeight="1">
      <c r="A405" s="1" t="s">
        <v>324</v>
      </c>
      <c r="B405" s="10" t="s">
        <v>115</v>
      </c>
      <c r="C405" s="10" t="s">
        <v>28</v>
      </c>
      <c r="D405" s="10" t="s">
        <v>335</v>
      </c>
      <c r="E405" s="10" t="s">
        <v>319</v>
      </c>
      <c r="F405" s="45">
        <v>0</v>
      </c>
      <c r="G405" s="10"/>
      <c r="H405" s="45">
        <f>F405+G405</f>
        <v>0</v>
      </c>
      <c r="I405" s="10"/>
      <c r="J405" s="45">
        <f>H405+I405</f>
        <v>0</v>
      </c>
      <c r="K405" s="66">
        <v>586200</v>
      </c>
      <c r="L405" s="45">
        <f>J405+K405</f>
        <v>586200</v>
      </c>
    </row>
    <row r="406" spans="1:12" ht="252.75" customHeight="1">
      <c r="A406" s="6" t="s">
        <v>336</v>
      </c>
      <c r="B406" s="10" t="s">
        <v>115</v>
      </c>
      <c r="C406" s="10" t="s">
        <v>28</v>
      </c>
      <c r="D406" s="10" t="s">
        <v>337</v>
      </c>
      <c r="E406" s="10"/>
      <c r="F406" s="45">
        <f>F407+F408</f>
        <v>0</v>
      </c>
      <c r="G406" s="10"/>
      <c r="H406" s="45">
        <f>H407+H408</f>
        <v>0</v>
      </c>
      <c r="I406" s="10"/>
      <c r="J406" s="45">
        <f>J407+J408</f>
        <v>0</v>
      </c>
      <c r="K406" s="10"/>
      <c r="L406" s="45">
        <f>L407+L408</f>
        <v>1165000</v>
      </c>
    </row>
    <row r="407" spans="1:12" ht="46.5" customHeight="1">
      <c r="A407" s="6" t="s">
        <v>325</v>
      </c>
      <c r="B407" s="10" t="s">
        <v>115</v>
      </c>
      <c r="C407" s="10" t="s">
        <v>28</v>
      </c>
      <c r="D407" s="10" t="s">
        <v>337</v>
      </c>
      <c r="E407" s="10" t="s">
        <v>320</v>
      </c>
      <c r="F407" s="45">
        <v>0</v>
      </c>
      <c r="G407" s="10" t="s">
        <v>381</v>
      </c>
      <c r="H407" s="45">
        <f>F407+G407</f>
        <v>0</v>
      </c>
      <c r="I407" s="10" t="s">
        <v>381</v>
      </c>
      <c r="J407" s="45">
        <f>H407+I407</f>
        <v>0</v>
      </c>
      <c r="K407" s="66">
        <v>130000</v>
      </c>
      <c r="L407" s="45">
        <f>J407+K407</f>
        <v>130000</v>
      </c>
    </row>
    <row r="408" spans="1:12" ht="34.5" customHeight="1">
      <c r="A408" s="1" t="s">
        <v>370</v>
      </c>
      <c r="B408" s="10" t="s">
        <v>115</v>
      </c>
      <c r="C408" s="10" t="s">
        <v>28</v>
      </c>
      <c r="D408" s="10" t="s">
        <v>337</v>
      </c>
      <c r="E408" s="10" t="s">
        <v>321</v>
      </c>
      <c r="F408" s="45">
        <v>0</v>
      </c>
      <c r="G408" s="10" t="s">
        <v>381</v>
      </c>
      <c r="H408" s="45">
        <f>F408+G408</f>
        <v>0</v>
      </c>
      <c r="I408" s="10" t="s">
        <v>381</v>
      </c>
      <c r="J408" s="45">
        <f>H408+I408</f>
        <v>0</v>
      </c>
      <c r="K408" s="66">
        <v>1035000</v>
      </c>
      <c r="L408" s="45">
        <f>J408+K408</f>
        <v>1035000</v>
      </c>
    </row>
    <row r="409" spans="1:12" ht="204" customHeight="1">
      <c r="A409" s="6" t="s">
        <v>338</v>
      </c>
      <c r="B409" s="10" t="s">
        <v>115</v>
      </c>
      <c r="C409" s="10" t="s">
        <v>28</v>
      </c>
      <c r="D409" s="10" t="s">
        <v>339</v>
      </c>
      <c r="E409" s="10"/>
      <c r="F409" s="45">
        <f>F410+F411</f>
        <v>0</v>
      </c>
      <c r="G409" s="10"/>
      <c r="H409" s="45">
        <f>H410+H411</f>
        <v>0</v>
      </c>
      <c r="I409" s="10"/>
      <c r="J409" s="45">
        <f>J410+J411</f>
        <v>0</v>
      </c>
      <c r="K409" s="10"/>
      <c r="L409" s="45">
        <f>L410+L411</f>
        <v>1788000</v>
      </c>
    </row>
    <row r="410" spans="1:12" ht="48.75" customHeight="1">
      <c r="A410" s="6" t="s">
        <v>325</v>
      </c>
      <c r="B410" s="10" t="s">
        <v>115</v>
      </c>
      <c r="C410" s="10" t="s">
        <v>28</v>
      </c>
      <c r="D410" s="10" t="s">
        <v>339</v>
      </c>
      <c r="E410" s="10" t="s">
        <v>320</v>
      </c>
      <c r="F410" s="45">
        <v>0</v>
      </c>
      <c r="G410" s="70">
        <v>0</v>
      </c>
      <c r="H410" s="45">
        <f>F410+G410</f>
        <v>0</v>
      </c>
      <c r="I410" s="70">
        <v>0</v>
      </c>
      <c r="J410" s="45">
        <f>H410+I410</f>
        <v>0</v>
      </c>
      <c r="K410" s="66">
        <v>1383446.94</v>
      </c>
      <c r="L410" s="45">
        <f>J410+K410</f>
        <v>1383446.94</v>
      </c>
    </row>
    <row r="411" spans="1:12" ht="31.5">
      <c r="A411" s="1" t="s">
        <v>370</v>
      </c>
      <c r="B411" s="10" t="s">
        <v>115</v>
      </c>
      <c r="C411" s="10" t="s">
        <v>28</v>
      </c>
      <c r="D411" s="10" t="s">
        <v>339</v>
      </c>
      <c r="E411" s="10" t="s">
        <v>321</v>
      </c>
      <c r="F411" s="45">
        <v>0</v>
      </c>
      <c r="G411" s="10" t="s">
        <v>381</v>
      </c>
      <c r="H411" s="45">
        <f>F411+G411</f>
        <v>0</v>
      </c>
      <c r="I411" s="10" t="s">
        <v>381</v>
      </c>
      <c r="J411" s="45">
        <f>H411+I411</f>
        <v>0</v>
      </c>
      <c r="K411" s="66">
        <v>404553.06</v>
      </c>
      <c r="L411" s="45">
        <f>J411+K411</f>
        <v>404553.06</v>
      </c>
    </row>
    <row r="412" spans="1:12" ht="34.5" customHeight="1">
      <c r="A412" s="6" t="s">
        <v>225</v>
      </c>
      <c r="B412" s="10" t="s">
        <v>115</v>
      </c>
      <c r="C412" s="10" t="s">
        <v>28</v>
      </c>
      <c r="D412" s="10" t="s">
        <v>340</v>
      </c>
      <c r="E412" s="10"/>
      <c r="F412" s="45">
        <f>F413</f>
        <v>0</v>
      </c>
      <c r="G412" s="10"/>
      <c r="H412" s="45">
        <f>H413</f>
        <v>0</v>
      </c>
      <c r="I412" s="10"/>
      <c r="J412" s="45">
        <f>J413</f>
        <v>0</v>
      </c>
      <c r="K412" s="10"/>
      <c r="L412" s="45">
        <f>L413</f>
        <v>30000</v>
      </c>
    </row>
    <row r="413" spans="1:12" ht="48.75" customHeight="1">
      <c r="A413" s="1" t="s">
        <v>354</v>
      </c>
      <c r="B413" s="10" t="s">
        <v>115</v>
      </c>
      <c r="C413" s="10" t="s">
        <v>28</v>
      </c>
      <c r="D413" s="10" t="s">
        <v>340</v>
      </c>
      <c r="E413" s="10" t="s">
        <v>341</v>
      </c>
      <c r="F413" s="45">
        <v>0</v>
      </c>
      <c r="G413" s="10"/>
      <c r="H413" s="45">
        <f>F413+G413</f>
        <v>0</v>
      </c>
      <c r="I413" s="10"/>
      <c r="J413" s="45">
        <f>H413+I413</f>
        <v>0</v>
      </c>
      <c r="K413" s="66">
        <v>30000</v>
      </c>
      <c r="L413" s="45">
        <f>J413+K413</f>
        <v>30000</v>
      </c>
    </row>
    <row r="414" spans="1:12" ht="110.25">
      <c r="A414" s="1" t="s">
        <v>661</v>
      </c>
      <c r="B414" s="10" t="s">
        <v>115</v>
      </c>
      <c r="C414" s="10" t="s">
        <v>28</v>
      </c>
      <c r="D414" s="10" t="s">
        <v>663</v>
      </c>
      <c r="E414" s="10"/>
      <c r="F414" s="45"/>
      <c r="G414" s="10"/>
      <c r="H414" s="45"/>
      <c r="I414" s="10"/>
      <c r="J414" s="45"/>
      <c r="K414" s="66"/>
      <c r="L414" s="45">
        <f>L415</f>
        <v>98000</v>
      </c>
    </row>
    <row r="415" spans="1:12" ht="94.5">
      <c r="A415" s="1" t="s">
        <v>662</v>
      </c>
      <c r="B415" s="10" t="s">
        <v>115</v>
      </c>
      <c r="C415" s="10" t="s">
        <v>28</v>
      </c>
      <c r="D415" s="10" t="s">
        <v>664</v>
      </c>
      <c r="E415" s="10"/>
      <c r="F415" s="45"/>
      <c r="G415" s="10"/>
      <c r="H415" s="45"/>
      <c r="I415" s="10"/>
      <c r="J415" s="45"/>
      <c r="K415" s="66"/>
      <c r="L415" s="45">
        <f>L416</f>
        <v>98000</v>
      </c>
    </row>
    <row r="416" spans="1:12" ht="31.5">
      <c r="A416" s="1" t="s">
        <v>370</v>
      </c>
      <c r="B416" s="10" t="s">
        <v>115</v>
      </c>
      <c r="C416" s="10" t="s">
        <v>28</v>
      </c>
      <c r="D416" s="10" t="s">
        <v>664</v>
      </c>
      <c r="E416" s="10" t="s">
        <v>321</v>
      </c>
      <c r="F416" s="45"/>
      <c r="G416" s="10"/>
      <c r="H416" s="45"/>
      <c r="I416" s="10"/>
      <c r="J416" s="45"/>
      <c r="K416" s="66">
        <v>98000</v>
      </c>
      <c r="L416" s="45">
        <f>J416+K416</f>
        <v>98000</v>
      </c>
    </row>
    <row r="417" spans="1:12" ht="48.75" customHeight="1">
      <c r="A417" s="1" t="s">
        <v>658</v>
      </c>
      <c r="B417" s="10" t="s">
        <v>115</v>
      </c>
      <c r="C417" s="10" t="s">
        <v>28</v>
      </c>
      <c r="D417" s="10" t="s">
        <v>659</v>
      </c>
      <c r="E417" s="10"/>
      <c r="F417" s="45"/>
      <c r="G417" s="10"/>
      <c r="H417" s="45"/>
      <c r="I417" s="10"/>
      <c r="J417" s="45"/>
      <c r="K417" s="66"/>
      <c r="L417" s="45">
        <f>L419+L418</f>
        <v>5235000</v>
      </c>
    </row>
    <row r="418" spans="1:12" ht="48.75" customHeight="1">
      <c r="A418" s="1" t="s">
        <v>371</v>
      </c>
      <c r="B418" s="10" t="s">
        <v>115</v>
      </c>
      <c r="C418" s="10" t="s">
        <v>28</v>
      </c>
      <c r="D418" s="39" t="s">
        <v>665</v>
      </c>
      <c r="E418" s="10" t="s">
        <v>330</v>
      </c>
      <c r="F418" s="45"/>
      <c r="G418" s="10"/>
      <c r="H418" s="45"/>
      <c r="I418" s="10"/>
      <c r="J418" s="45"/>
      <c r="K418" s="66">
        <v>3485000</v>
      </c>
      <c r="L418" s="45">
        <f>J418+K418</f>
        <v>3485000</v>
      </c>
    </row>
    <row r="419" spans="1:12" ht="31.5">
      <c r="A419" s="1" t="s">
        <v>370</v>
      </c>
      <c r="B419" s="10" t="s">
        <v>115</v>
      </c>
      <c r="C419" s="10" t="s">
        <v>28</v>
      </c>
      <c r="D419" s="39" t="s">
        <v>660</v>
      </c>
      <c r="E419" s="10" t="s">
        <v>321</v>
      </c>
      <c r="F419" s="45"/>
      <c r="G419" s="10"/>
      <c r="H419" s="45"/>
      <c r="I419" s="10"/>
      <c r="J419" s="45"/>
      <c r="K419" s="66">
        <v>1750000</v>
      </c>
      <c r="L419" s="45">
        <f>J419+K419</f>
        <v>1750000</v>
      </c>
    </row>
    <row r="420" spans="1:12" ht="31.5">
      <c r="A420" s="1" t="s">
        <v>157</v>
      </c>
      <c r="B420" s="10" t="s">
        <v>115</v>
      </c>
      <c r="C420" s="10" t="s">
        <v>29</v>
      </c>
      <c r="D420" s="10"/>
      <c r="E420" s="10"/>
      <c r="F420" s="45" t="e">
        <f>F421+F429</f>
        <v>#REF!</v>
      </c>
      <c r="G420" s="10"/>
      <c r="H420" s="45">
        <f>H421+H429</f>
        <v>12509287</v>
      </c>
      <c r="I420" s="10"/>
      <c r="J420" s="45">
        <f>J421+J429</f>
        <v>12774287</v>
      </c>
      <c r="K420" s="10"/>
      <c r="L420" s="45">
        <f>L421+L429</f>
        <v>12800687</v>
      </c>
    </row>
    <row r="421" spans="1:12" ht="52.5" customHeight="1">
      <c r="A421" s="1" t="s">
        <v>131</v>
      </c>
      <c r="B421" s="10" t="s">
        <v>115</v>
      </c>
      <c r="C421" s="10" t="s">
        <v>29</v>
      </c>
      <c r="D421" s="10" t="s">
        <v>132</v>
      </c>
      <c r="E421" s="10"/>
      <c r="F421" s="45" t="e">
        <f>F422+F427</f>
        <v>#REF!</v>
      </c>
      <c r="G421" s="10"/>
      <c r="H421" s="45">
        <f>H422+H427</f>
        <v>11167287</v>
      </c>
      <c r="I421" s="10"/>
      <c r="J421" s="45">
        <f>J422+J427</f>
        <v>11432287</v>
      </c>
      <c r="K421" s="10"/>
      <c r="L421" s="45">
        <f>L422+L427</f>
        <v>11432287</v>
      </c>
    </row>
    <row r="422" spans="1:12" ht="15.75">
      <c r="A422" s="1" t="s">
        <v>159</v>
      </c>
      <c r="B422" s="10" t="s">
        <v>115</v>
      </c>
      <c r="C422" s="10" t="s">
        <v>29</v>
      </c>
      <c r="D422" s="10" t="s">
        <v>133</v>
      </c>
      <c r="E422" s="10"/>
      <c r="F422" s="45" t="e">
        <f>F423+F425+F424</f>
        <v>#REF!</v>
      </c>
      <c r="G422" s="10"/>
      <c r="H422" s="45">
        <f>H423+H425+H424</f>
        <v>9274000</v>
      </c>
      <c r="I422" s="10"/>
      <c r="J422" s="45">
        <f>J423+J425+J424</f>
        <v>9784000</v>
      </c>
      <c r="K422" s="10"/>
      <c r="L422" s="45">
        <f>L423+L425+L424</f>
        <v>9784000</v>
      </c>
    </row>
    <row r="423" spans="1:12" ht="31.5">
      <c r="A423" s="1" t="s">
        <v>370</v>
      </c>
      <c r="B423" s="39" t="s">
        <v>115</v>
      </c>
      <c r="C423" s="39" t="s">
        <v>29</v>
      </c>
      <c r="D423" s="39" t="s">
        <v>133</v>
      </c>
      <c r="E423" s="39" t="s">
        <v>321</v>
      </c>
      <c r="F423" s="45">
        <v>0</v>
      </c>
      <c r="G423" s="65">
        <v>1701600</v>
      </c>
      <c r="H423" s="45">
        <f>F423+G423</f>
        <v>1701600</v>
      </c>
      <c r="I423" s="65">
        <v>392000</v>
      </c>
      <c r="J423" s="45">
        <f>H423+I423</f>
        <v>2093600</v>
      </c>
      <c r="K423" s="65">
        <v>222993</v>
      </c>
      <c r="L423" s="45">
        <f>J423+K423</f>
        <v>2316593</v>
      </c>
    </row>
    <row r="424" spans="1:12" ht="78.75">
      <c r="A424" s="1" t="s">
        <v>344</v>
      </c>
      <c r="B424" s="39" t="s">
        <v>115</v>
      </c>
      <c r="C424" s="39" t="s">
        <v>29</v>
      </c>
      <c r="D424" s="39" t="s">
        <v>133</v>
      </c>
      <c r="E424" s="39" t="s">
        <v>343</v>
      </c>
      <c r="F424" s="45">
        <v>0</v>
      </c>
      <c r="G424" s="65">
        <v>5432400</v>
      </c>
      <c r="H424" s="45">
        <f>F424+G424</f>
        <v>5432400</v>
      </c>
      <c r="I424" s="65">
        <v>0</v>
      </c>
      <c r="J424" s="45">
        <f>H424+I424</f>
        <v>5432400</v>
      </c>
      <c r="K424" s="65">
        <v>-222993</v>
      </c>
      <c r="L424" s="45">
        <f>J424+K424</f>
        <v>5209407</v>
      </c>
    </row>
    <row r="425" spans="1:12" ht="15.75">
      <c r="A425" s="1" t="s">
        <v>159</v>
      </c>
      <c r="B425" s="10" t="s">
        <v>115</v>
      </c>
      <c r="C425" s="10" t="s">
        <v>29</v>
      </c>
      <c r="D425" s="39" t="s">
        <v>268</v>
      </c>
      <c r="E425" s="39"/>
      <c r="F425" s="45" t="e">
        <f>F426+#REF!</f>
        <v>#REF!</v>
      </c>
      <c r="G425" s="39"/>
      <c r="H425" s="45">
        <f>H426</f>
        <v>2140000</v>
      </c>
      <c r="I425" s="39" t="s">
        <v>381</v>
      </c>
      <c r="J425" s="45">
        <f>J426</f>
        <v>2258000</v>
      </c>
      <c r="K425" s="39"/>
      <c r="L425" s="45">
        <f>L426</f>
        <v>2258000</v>
      </c>
    </row>
    <row r="426" spans="1:12" ht="31.5">
      <c r="A426" s="1" t="s">
        <v>326</v>
      </c>
      <c r="B426" s="10" t="s">
        <v>115</v>
      </c>
      <c r="C426" s="10" t="s">
        <v>29</v>
      </c>
      <c r="D426" s="39" t="s">
        <v>268</v>
      </c>
      <c r="E426" s="39" t="s">
        <v>321</v>
      </c>
      <c r="F426" s="45">
        <v>0</v>
      </c>
      <c r="G426" s="65">
        <v>2140000</v>
      </c>
      <c r="H426" s="45">
        <f>F426+G426</f>
        <v>2140000</v>
      </c>
      <c r="I426" s="65">
        <v>118000</v>
      </c>
      <c r="J426" s="45">
        <f>H426+I426</f>
        <v>2258000</v>
      </c>
      <c r="K426" s="65"/>
      <c r="L426" s="45">
        <f>J426+K426</f>
        <v>2258000</v>
      </c>
    </row>
    <row r="427" spans="1:12" ht="31.5">
      <c r="A427" s="1" t="s">
        <v>154</v>
      </c>
      <c r="B427" s="10" t="s">
        <v>115</v>
      </c>
      <c r="C427" s="10" t="s">
        <v>29</v>
      </c>
      <c r="D427" s="39" t="s">
        <v>342</v>
      </c>
      <c r="E427" s="39"/>
      <c r="F427" s="45">
        <f>F428</f>
        <v>0</v>
      </c>
      <c r="G427" s="39"/>
      <c r="H427" s="45">
        <f>H428</f>
        <v>1893287</v>
      </c>
      <c r="I427" s="39" t="s">
        <v>381</v>
      </c>
      <c r="J427" s="45">
        <f>J428</f>
        <v>1648287</v>
      </c>
      <c r="K427" s="39"/>
      <c r="L427" s="45">
        <f>L428</f>
        <v>1648287</v>
      </c>
    </row>
    <row r="428" spans="1:12" ht="78.75">
      <c r="A428" s="1" t="s">
        <v>344</v>
      </c>
      <c r="B428" s="10" t="s">
        <v>115</v>
      </c>
      <c r="C428" s="10" t="s">
        <v>29</v>
      </c>
      <c r="D428" s="39" t="s">
        <v>342</v>
      </c>
      <c r="E428" s="39" t="s">
        <v>343</v>
      </c>
      <c r="F428" s="45">
        <v>0</v>
      </c>
      <c r="G428" s="65">
        <v>1893287</v>
      </c>
      <c r="H428" s="45">
        <f>F428+G428</f>
        <v>1893287</v>
      </c>
      <c r="I428" s="65">
        <v>-245000</v>
      </c>
      <c r="J428" s="45">
        <f>H428+I428</f>
        <v>1648287</v>
      </c>
      <c r="K428" s="65"/>
      <c r="L428" s="45">
        <f>J428+K428</f>
        <v>1648287</v>
      </c>
    </row>
    <row r="429" spans="1:12" ht="17.25" customHeight="1">
      <c r="A429" s="25" t="s">
        <v>312</v>
      </c>
      <c r="B429" s="39" t="s">
        <v>115</v>
      </c>
      <c r="C429" s="39" t="s">
        <v>29</v>
      </c>
      <c r="D429" s="39" t="s">
        <v>79</v>
      </c>
      <c r="E429" s="39"/>
      <c r="F429" s="45" t="e">
        <f>F430+#REF!+F432</f>
        <v>#REF!</v>
      </c>
      <c r="G429" s="39"/>
      <c r="H429" s="45">
        <f>H430+H432</f>
        <v>1342000</v>
      </c>
      <c r="I429" s="39" t="s">
        <v>381</v>
      </c>
      <c r="J429" s="45">
        <f>J430+J432</f>
        <v>1342000</v>
      </c>
      <c r="K429" s="39"/>
      <c r="L429" s="45">
        <f>L430+L432</f>
        <v>1368400</v>
      </c>
    </row>
    <row r="430" spans="1:12" ht="63">
      <c r="A430" s="7" t="s">
        <v>301</v>
      </c>
      <c r="B430" s="8" t="s">
        <v>115</v>
      </c>
      <c r="C430" s="8" t="s">
        <v>29</v>
      </c>
      <c r="D430" s="8" t="s">
        <v>264</v>
      </c>
      <c r="E430" s="8"/>
      <c r="F430" s="49">
        <f>F431</f>
        <v>0</v>
      </c>
      <c r="G430" s="8"/>
      <c r="H430" s="49">
        <f>H431</f>
        <v>75000</v>
      </c>
      <c r="I430" s="8"/>
      <c r="J430" s="49">
        <f>J431</f>
        <v>75000</v>
      </c>
      <c r="K430" s="8"/>
      <c r="L430" s="49">
        <f>L431</f>
        <v>101400</v>
      </c>
    </row>
    <row r="431" spans="1:12" ht="31.5">
      <c r="A431" s="1" t="s">
        <v>370</v>
      </c>
      <c r="B431" s="8" t="s">
        <v>115</v>
      </c>
      <c r="C431" s="8" t="s">
        <v>29</v>
      </c>
      <c r="D431" s="8" t="s">
        <v>264</v>
      </c>
      <c r="E431" s="8" t="s">
        <v>321</v>
      </c>
      <c r="F431" s="49">
        <v>0</v>
      </c>
      <c r="G431" s="75">
        <v>75000</v>
      </c>
      <c r="H431" s="49">
        <f>F431+G431</f>
        <v>75000</v>
      </c>
      <c r="I431" s="75">
        <v>0</v>
      </c>
      <c r="J431" s="49">
        <f>H431+I431</f>
        <v>75000</v>
      </c>
      <c r="K431" s="75">
        <v>26400</v>
      </c>
      <c r="L431" s="49">
        <f>J431+K431</f>
        <v>101400</v>
      </c>
    </row>
    <row r="432" spans="1:12" ht="110.25">
      <c r="A432" s="7" t="s">
        <v>397</v>
      </c>
      <c r="B432" s="8" t="s">
        <v>115</v>
      </c>
      <c r="C432" s="8" t="s">
        <v>29</v>
      </c>
      <c r="D432" s="29" t="s">
        <v>299</v>
      </c>
      <c r="E432" s="29"/>
      <c r="F432" s="49">
        <f>F433</f>
        <v>0</v>
      </c>
      <c r="G432" s="29"/>
      <c r="H432" s="49">
        <f>H433</f>
        <v>1267000</v>
      </c>
      <c r="I432" s="29"/>
      <c r="J432" s="49">
        <f>J433</f>
        <v>1267000</v>
      </c>
      <c r="K432" s="29"/>
      <c r="L432" s="49">
        <f>L433</f>
        <v>1267000</v>
      </c>
    </row>
    <row r="433" spans="1:12" ht="31.5">
      <c r="A433" s="1" t="s">
        <v>346</v>
      </c>
      <c r="B433" s="8" t="s">
        <v>115</v>
      </c>
      <c r="C433" s="8" t="s">
        <v>29</v>
      </c>
      <c r="D433" s="29" t="s">
        <v>299</v>
      </c>
      <c r="E433" s="29" t="s">
        <v>345</v>
      </c>
      <c r="F433" s="49">
        <v>0</v>
      </c>
      <c r="G433" s="29" t="s">
        <v>486</v>
      </c>
      <c r="H433" s="49">
        <f>F433+G433</f>
        <v>1267000</v>
      </c>
      <c r="I433" s="29" t="s">
        <v>381</v>
      </c>
      <c r="J433" s="49">
        <f>H433+I433</f>
        <v>1267000</v>
      </c>
      <c r="K433" s="29"/>
      <c r="L433" s="49">
        <f>J433+K433</f>
        <v>1267000</v>
      </c>
    </row>
    <row r="434" spans="1:12" ht="15.75">
      <c r="A434" s="1" t="s">
        <v>160</v>
      </c>
      <c r="B434" s="10" t="s">
        <v>115</v>
      </c>
      <c r="C434" s="10" t="s">
        <v>30</v>
      </c>
      <c r="D434" s="10"/>
      <c r="E434" s="10"/>
      <c r="F434" s="45" t="e">
        <f>F435+F443+F445+F451+#REF!</f>
        <v>#REF!</v>
      </c>
      <c r="G434" s="10"/>
      <c r="H434" s="45">
        <f>H435+H443+H445+H451</f>
        <v>14015105</v>
      </c>
      <c r="I434" s="10"/>
      <c r="J434" s="45">
        <f>J435+J443+J445+J451</f>
        <v>15215492</v>
      </c>
      <c r="K434" s="10"/>
      <c r="L434" s="45">
        <f>L435+L443+L445+L451+L470</f>
        <v>16080661</v>
      </c>
    </row>
    <row r="435" spans="1:12" ht="63">
      <c r="A435" s="1" t="s">
        <v>81</v>
      </c>
      <c r="B435" s="10" t="s">
        <v>115</v>
      </c>
      <c r="C435" s="10" t="s">
        <v>30</v>
      </c>
      <c r="D435" s="10" t="s">
        <v>82</v>
      </c>
      <c r="E435" s="10"/>
      <c r="F435" s="45">
        <f>F436</f>
        <v>0</v>
      </c>
      <c r="G435" s="10"/>
      <c r="H435" s="45">
        <f>H436</f>
        <v>2580900</v>
      </c>
      <c r="I435" s="10"/>
      <c r="J435" s="45">
        <f>J436</f>
        <v>2580900</v>
      </c>
      <c r="K435" s="10"/>
      <c r="L435" s="45">
        <f>L436</f>
        <v>2580900</v>
      </c>
    </row>
    <row r="436" spans="1:12" ht="15.75">
      <c r="A436" s="1" t="s">
        <v>139</v>
      </c>
      <c r="B436" s="10">
        <v>906</v>
      </c>
      <c r="C436" s="10" t="s">
        <v>30</v>
      </c>
      <c r="D436" s="10" t="s">
        <v>86</v>
      </c>
      <c r="E436" s="10"/>
      <c r="F436" s="46">
        <f>F437+F438+F439+F440+F441+F442</f>
        <v>0</v>
      </c>
      <c r="G436" s="10"/>
      <c r="H436" s="46">
        <f>H437+H438+H439+H440+H441+H442</f>
        <v>2580900</v>
      </c>
      <c r="I436" s="10"/>
      <c r="J436" s="46">
        <f>J437+J438+J439+J440+J441+J442</f>
        <v>2580900</v>
      </c>
      <c r="K436" s="10"/>
      <c r="L436" s="46">
        <f>L437+L438+L439+L440+L441+L442</f>
        <v>2580900</v>
      </c>
    </row>
    <row r="437" spans="1:12" ht="15.75">
      <c r="A437" s="1" t="s">
        <v>323</v>
      </c>
      <c r="B437" s="10" t="s">
        <v>115</v>
      </c>
      <c r="C437" s="10" t="s">
        <v>30</v>
      </c>
      <c r="D437" s="10" t="s">
        <v>86</v>
      </c>
      <c r="E437" s="10" t="s">
        <v>318</v>
      </c>
      <c r="F437" s="46">
        <v>0</v>
      </c>
      <c r="G437" s="66">
        <v>487939</v>
      </c>
      <c r="H437" s="46">
        <f aca="true" t="shared" si="8" ref="H437:J442">F437+G437</f>
        <v>487939</v>
      </c>
      <c r="I437" s="66">
        <v>0</v>
      </c>
      <c r="J437" s="46">
        <f t="shared" si="8"/>
        <v>487939</v>
      </c>
      <c r="K437" s="66"/>
      <c r="L437" s="46">
        <f aca="true" t="shared" si="9" ref="L437:L442">J437+K437</f>
        <v>487939</v>
      </c>
    </row>
    <row r="438" spans="1:12" ht="31.5">
      <c r="A438" s="1" t="s">
        <v>324</v>
      </c>
      <c r="B438" s="10">
        <v>906</v>
      </c>
      <c r="C438" s="10" t="s">
        <v>30</v>
      </c>
      <c r="D438" s="10" t="s">
        <v>86</v>
      </c>
      <c r="E438" s="10" t="s">
        <v>319</v>
      </c>
      <c r="F438" s="46">
        <v>0</v>
      </c>
      <c r="G438" s="66">
        <v>7200</v>
      </c>
      <c r="H438" s="46">
        <f t="shared" si="8"/>
        <v>7200</v>
      </c>
      <c r="I438" s="66">
        <v>0</v>
      </c>
      <c r="J438" s="46">
        <f t="shared" si="8"/>
        <v>7200</v>
      </c>
      <c r="K438" s="66"/>
      <c r="L438" s="46">
        <f t="shared" si="9"/>
        <v>7200</v>
      </c>
    </row>
    <row r="439" spans="1:12" ht="15.75">
      <c r="A439" s="1" t="s">
        <v>323</v>
      </c>
      <c r="B439" s="10" t="s">
        <v>115</v>
      </c>
      <c r="C439" s="10" t="s">
        <v>30</v>
      </c>
      <c r="D439" s="10" t="s">
        <v>86</v>
      </c>
      <c r="E439" s="10" t="s">
        <v>347</v>
      </c>
      <c r="F439" s="46">
        <v>0</v>
      </c>
      <c r="G439" s="66">
        <v>1712519</v>
      </c>
      <c r="H439" s="46">
        <f t="shared" si="8"/>
        <v>1712519</v>
      </c>
      <c r="I439" s="66">
        <v>0</v>
      </c>
      <c r="J439" s="46">
        <f t="shared" si="8"/>
        <v>1712519</v>
      </c>
      <c r="K439" s="66"/>
      <c r="L439" s="46">
        <f t="shared" si="9"/>
        <v>1712519</v>
      </c>
    </row>
    <row r="440" spans="1:12" ht="31.5">
      <c r="A440" s="1" t="s">
        <v>324</v>
      </c>
      <c r="B440" s="10">
        <v>906</v>
      </c>
      <c r="C440" s="10" t="s">
        <v>30</v>
      </c>
      <c r="D440" s="10" t="s">
        <v>86</v>
      </c>
      <c r="E440" s="10" t="s">
        <v>353</v>
      </c>
      <c r="F440" s="46">
        <v>0</v>
      </c>
      <c r="G440" s="66">
        <v>11000</v>
      </c>
      <c r="H440" s="46">
        <f t="shared" si="8"/>
        <v>11000</v>
      </c>
      <c r="I440" s="66">
        <v>0</v>
      </c>
      <c r="J440" s="46">
        <f t="shared" si="8"/>
        <v>11000</v>
      </c>
      <c r="K440" s="66"/>
      <c r="L440" s="46">
        <f t="shared" si="9"/>
        <v>11000</v>
      </c>
    </row>
    <row r="441" spans="1:12" ht="47.25">
      <c r="A441" s="1" t="s">
        <v>325</v>
      </c>
      <c r="B441" s="10">
        <v>906</v>
      </c>
      <c r="C441" s="10" t="s">
        <v>30</v>
      </c>
      <c r="D441" s="10" t="s">
        <v>86</v>
      </c>
      <c r="E441" s="10" t="s">
        <v>320</v>
      </c>
      <c r="F441" s="46">
        <v>0</v>
      </c>
      <c r="G441" s="66">
        <v>62238</v>
      </c>
      <c r="H441" s="46">
        <f t="shared" si="8"/>
        <v>62238</v>
      </c>
      <c r="I441" s="66">
        <v>0</v>
      </c>
      <c r="J441" s="46">
        <f t="shared" si="8"/>
        <v>62238</v>
      </c>
      <c r="K441" s="66"/>
      <c r="L441" s="46">
        <f t="shared" si="9"/>
        <v>62238</v>
      </c>
    </row>
    <row r="442" spans="1:12" ht="31.5">
      <c r="A442" s="1" t="s">
        <v>370</v>
      </c>
      <c r="B442" s="10" t="s">
        <v>115</v>
      </c>
      <c r="C442" s="10" t="s">
        <v>30</v>
      </c>
      <c r="D442" s="10" t="s">
        <v>86</v>
      </c>
      <c r="E442" s="10" t="s">
        <v>321</v>
      </c>
      <c r="F442" s="46">
        <v>0</v>
      </c>
      <c r="G442" s="66">
        <v>300004</v>
      </c>
      <c r="H442" s="46">
        <f t="shared" si="8"/>
        <v>300004</v>
      </c>
      <c r="I442" s="66">
        <v>0</v>
      </c>
      <c r="J442" s="46">
        <f t="shared" si="8"/>
        <v>300004</v>
      </c>
      <c r="K442" s="66"/>
      <c r="L442" s="46">
        <f t="shared" si="9"/>
        <v>300004</v>
      </c>
    </row>
    <row r="443" spans="1:12" ht="15.75">
      <c r="A443" s="1" t="s">
        <v>161</v>
      </c>
      <c r="B443" s="10">
        <v>906</v>
      </c>
      <c r="C443" s="10" t="s">
        <v>30</v>
      </c>
      <c r="D443" s="10">
        <v>4360000</v>
      </c>
      <c r="E443" s="10"/>
      <c r="F443" s="46">
        <f>F444</f>
        <v>0</v>
      </c>
      <c r="G443" s="10"/>
      <c r="H443" s="46">
        <f>H444</f>
        <v>350000</v>
      </c>
      <c r="I443" s="10" t="s">
        <v>381</v>
      </c>
      <c r="J443" s="46">
        <f>J444</f>
        <v>350000</v>
      </c>
      <c r="K443" s="10"/>
      <c r="L443" s="46">
        <f>L444</f>
        <v>350000</v>
      </c>
    </row>
    <row r="444" spans="1:12" ht="15.75">
      <c r="A444" s="1" t="s">
        <v>332</v>
      </c>
      <c r="B444" s="10">
        <v>906</v>
      </c>
      <c r="C444" s="10" t="s">
        <v>30</v>
      </c>
      <c r="D444" s="10" t="s">
        <v>134</v>
      </c>
      <c r="E444" s="10" t="s">
        <v>331</v>
      </c>
      <c r="F444" s="46">
        <v>0</v>
      </c>
      <c r="G444" s="66">
        <v>350000</v>
      </c>
      <c r="H444" s="46">
        <f>F444+G444</f>
        <v>350000</v>
      </c>
      <c r="I444" s="66">
        <v>0</v>
      </c>
      <c r="J444" s="46">
        <f>H444+I444</f>
        <v>350000</v>
      </c>
      <c r="K444" s="66"/>
      <c r="L444" s="46">
        <f>J444+K444</f>
        <v>350000</v>
      </c>
    </row>
    <row r="445" spans="1:12" ht="30.75" customHeight="1">
      <c r="A445" s="1" t="s">
        <v>135</v>
      </c>
      <c r="B445" s="10">
        <v>906</v>
      </c>
      <c r="C445" s="10" t="s">
        <v>30</v>
      </c>
      <c r="D445" s="10">
        <v>4520000</v>
      </c>
      <c r="E445" s="10"/>
      <c r="F445" s="45" t="e">
        <f>F446+F447+F448+F449+#REF!</f>
        <v>#REF!</v>
      </c>
      <c r="G445" s="10" t="s">
        <v>381</v>
      </c>
      <c r="H445" s="45">
        <f>H446+H447+H448+H449</f>
        <v>5247185</v>
      </c>
      <c r="I445" s="10" t="s">
        <v>381</v>
      </c>
      <c r="J445" s="45">
        <f>J446+J447+J448+J449</f>
        <v>5247185</v>
      </c>
      <c r="K445" s="10"/>
      <c r="L445" s="45">
        <f>L446+L447+L448+L449+L450</f>
        <v>5247185</v>
      </c>
    </row>
    <row r="446" spans="1:12" ht="15.75">
      <c r="A446" s="1" t="s">
        <v>323</v>
      </c>
      <c r="B446" s="10" t="s">
        <v>115</v>
      </c>
      <c r="C446" s="10" t="s">
        <v>30</v>
      </c>
      <c r="D446" s="10" t="s">
        <v>113</v>
      </c>
      <c r="E446" s="10" t="s">
        <v>318</v>
      </c>
      <c r="F446" s="46">
        <v>0</v>
      </c>
      <c r="G446" s="66">
        <v>4187391</v>
      </c>
      <c r="H446" s="46">
        <f>F446+G446</f>
        <v>4187391</v>
      </c>
      <c r="I446" s="66">
        <v>0</v>
      </c>
      <c r="J446" s="46">
        <f>H446+I446</f>
        <v>4187391</v>
      </c>
      <c r="K446" s="66"/>
      <c r="L446" s="46">
        <f>J446+K446</f>
        <v>4187391</v>
      </c>
    </row>
    <row r="447" spans="1:12" ht="31.5">
      <c r="A447" s="1" t="s">
        <v>324</v>
      </c>
      <c r="B447" s="10">
        <v>906</v>
      </c>
      <c r="C447" s="10" t="s">
        <v>30</v>
      </c>
      <c r="D447" s="10">
        <v>4520000</v>
      </c>
      <c r="E447" s="10" t="s">
        <v>319</v>
      </c>
      <c r="F447" s="46">
        <v>0</v>
      </c>
      <c r="G447" s="66">
        <v>19000</v>
      </c>
      <c r="H447" s="46">
        <f>F447+G447</f>
        <v>19000</v>
      </c>
      <c r="I447" s="66">
        <v>0</v>
      </c>
      <c r="J447" s="46">
        <f>H447+I447</f>
        <v>19000</v>
      </c>
      <c r="K447" s="66"/>
      <c r="L447" s="46">
        <f>J447+K447</f>
        <v>19000</v>
      </c>
    </row>
    <row r="448" spans="1:12" ht="47.25">
      <c r="A448" s="1" t="s">
        <v>325</v>
      </c>
      <c r="B448" s="10" t="s">
        <v>115</v>
      </c>
      <c r="C448" s="10" t="s">
        <v>30</v>
      </c>
      <c r="D448" s="10" t="s">
        <v>113</v>
      </c>
      <c r="E448" s="10" t="s">
        <v>320</v>
      </c>
      <c r="F448" s="46">
        <v>0</v>
      </c>
      <c r="G448" s="66">
        <v>432052</v>
      </c>
      <c r="H448" s="46">
        <f>F448+G448</f>
        <v>432052</v>
      </c>
      <c r="I448" s="66">
        <v>0</v>
      </c>
      <c r="J448" s="46">
        <f>H448+I448</f>
        <v>432052</v>
      </c>
      <c r="K448" s="66"/>
      <c r="L448" s="46">
        <f>J448+K448</f>
        <v>432052</v>
      </c>
    </row>
    <row r="449" spans="1:12" ht="31.5">
      <c r="A449" s="1" t="s">
        <v>370</v>
      </c>
      <c r="B449" s="10">
        <v>906</v>
      </c>
      <c r="C449" s="10" t="s">
        <v>30</v>
      </c>
      <c r="D449" s="10">
        <v>4520000</v>
      </c>
      <c r="E449" s="10" t="s">
        <v>321</v>
      </c>
      <c r="F449" s="46">
        <v>0</v>
      </c>
      <c r="G449" s="66">
        <v>608742</v>
      </c>
      <c r="H449" s="46">
        <f>F449+G449</f>
        <v>608742</v>
      </c>
      <c r="I449" s="66">
        <v>0</v>
      </c>
      <c r="J449" s="46">
        <f>H449+I449</f>
        <v>608742</v>
      </c>
      <c r="K449" s="66">
        <v>-16500</v>
      </c>
      <c r="L449" s="46">
        <f>J449+K449</f>
        <v>592242</v>
      </c>
    </row>
    <row r="450" spans="1:12" ht="31.5">
      <c r="A450" s="1" t="s">
        <v>327</v>
      </c>
      <c r="B450" s="10">
        <v>907</v>
      </c>
      <c r="C450" s="10" t="s">
        <v>601</v>
      </c>
      <c r="D450" s="10" t="s">
        <v>113</v>
      </c>
      <c r="E450" s="10" t="s">
        <v>322</v>
      </c>
      <c r="F450" s="46"/>
      <c r="G450" s="66"/>
      <c r="H450" s="46"/>
      <c r="I450" s="66"/>
      <c r="J450" s="46"/>
      <c r="K450" s="66">
        <v>16500</v>
      </c>
      <c r="L450" s="46">
        <f>J450+K450</f>
        <v>16500</v>
      </c>
    </row>
    <row r="451" spans="1:12" ht="15.75">
      <c r="A451" s="1" t="s">
        <v>312</v>
      </c>
      <c r="B451" s="10" t="s">
        <v>115</v>
      </c>
      <c r="C451" s="10" t="s">
        <v>30</v>
      </c>
      <c r="D451" s="10" t="s">
        <v>79</v>
      </c>
      <c r="E451" s="10"/>
      <c r="F451" s="46" t="e">
        <f>F452+F454+#REF!+F463+F465+#REF!+F467</f>
        <v>#REF!</v>
      </c>
      <c r="G451" s="10" t="s">
        <v>381</v>
      </c>
      <c r="H451" s="46">
        <f>H452+H454+H463+H465+H467+H458+H456</f>
        <v>5837020</v>
      </c>
      <c r="I451" s="10" t="s">
        <v>381</v>
      </c>
      <c r="J451" s="46">
        <f>J452+J454+J463+J465+J467+J458+J456+J461</f>
        <v>7037407</v>
      </c>
      <c r="K451" s="10"/>
      <c r="L451" s="46">
        <f>L452+L454+L463+L465+L467+L458+L456+L461</f>
        <v>7680334</v>
      </c>
    </row>
    <row r="452" spans="1:12" ht="15.75">
      <c r="A452" s="18" t="s">
        <v>562</v>
      </c>
      <c r="B452" s="8" t="s">
        <v>115</v>
      </c>
      <c r="C452" s="8" t="s">
        <v>30</v>
      </c>
      <c r="D452" s="8" t="s">
        <v>349</v>
      </c>
      <c r="E452" s="8"/>
      <c r="F452" s="46">
        <f>F453</f>
        <v>0</v>
      </c>
      <c r="G452" s="8"/>
      <c r="H452" s="46">
        <f>H453</f>
        <v>300000</v>
      </c>
      <c r="I452" s="8"/>
      <c r="J452" s="46">
        <f>J453</f>
        <v>300000</v>
      </c>
      <c r="K452" s="8"/>
      <c r="L452" s="46">
        <f>L453</f>
        <v>300000</v>
      </c>
    </row>
    <row r="453" spans="1:12" ht="30.75" customHeight="1">
      <c r="A453" s="1" t="s">
        <v>370</v>
      </c>
      <c r="B453" s="8" t="s">
        <v>115</v>
      </c>
      <c r="C453" s="8" t="s">
        <v>30</v>
      </c>
      <c r="D453" s="8" t="s">
        <v>349</v>
      </c>
      <c r="E453" s="8" t="s">
        <v>321</v>
      </c>
      <c r="F453" s="46">
        <v>0</v>
      </c>
      <c r="G453" s="75">
        <v>300000</v>
      </c>
      <c r="H453" s="46">
        <f>F453+G453</f>
        <v>300000</v>
      </c>
      <c r="I453" s="75">
        <v>0</v>
      </c>
      <c r="J453" s="46">
        <f>H453+I453</f>
        <v>300000</v>
      </c>
      <c r="K453" s="75"/>
      <c r="L453" s="46">
        <f>J453+K453</f>
        <v>300000</v>
      </c>
    </row>
    <row r="454" spans="1:12" ht="78.75" hidden="1">
      <c r="A454" s="18" t="s">
        <v>313</v>
      </c>
      <c r="B454" s="8" t="s">
        <v>115</v>
      </c>
      <c r="C454" s="8" t="s">
        <v>30</v>
      </c>
      <c r="D454" s="8" t="s">
        <v>260</v>
      </c>
      <c r="E454" s="8"/>
      <c r="F454" s="46" t="e">
        <f>#REF!+F455</f>
        <v>#REF!</v>
      </c>
      <c r="G454" s="8"/>
      <c r="H454" s="46">
        <f>H455</f>
        <v>56500</v>
      </c>
      <c r="I454" s="8"/>
      <c r="J454" s="46">
        <f>J455</f>
        <v>0</v>
      </c>
      <c r="K454" s="8"/>
      <c r="L454" s="46">
        <f>L455</f>
        <v>0</v>
      </c>
    </row>
    <row r="455" spans="1:12" ht="15.75" hidden="1">
      <c r="A455" s="1" t="s">
        <v>332</v>
      </c>
      <c r="B455" s="8" t="s">
        <v>115</v>
      </c>
      <c r="C455" s="8" t="s">
        <v>30</v>
      </c>
      <c r="D455" s="8" t="s">
        <v>260</v>
      </c>
      <c r="E455" s="8" t="s">
        <v>331</v>
      </c>
      <c r="F455" s="46">
        <v>0</v>
      </c>
      <c r="G455" s="75">
        <v>56500</v>
      </c>
      <c r="H455" s="46">
        <f>F455+G455</f>
        <v>56500</v>
      </c>
      <c r="I455" s="75">
        <v>-56500</v>
      </c>
      <c r="J455" s="46">
        <f>H455+I455</f>
        <v>0</v>
      </c>
      <c r="K455" s="75"/>
      <c r="L455" s="46">
        <f>J455+K455</f>
        <v>0</v>
      </c>
    </row>
    <row r="456" spans="1:12" ht="63">
      <c r="A456" s="1" t="s">
        <v>539</v>
      </c>
      <c r="B456" s="8" t="s">
        <v>115</v>
      </c>
      <c r="C456" s="8" t="s">
        <v>30</v>
      </c>
      <c r="D456" s="8" t="s">
        <v>259</v>
      </c>
      <c r="E456" s="8"/>
      <c r="F456" s="46"/>
      <c r="G456" s="75"/>
      <c r="H456" s="46">
        <f>H457</f>
        <v>130520</v>
      </c>
      <c r="I456" s="75"/>
      <c r="J456" s="46">
        <f>J457</f>
        <v>130520</v>
      </c>
      <c r="K456" s="75"/>
      <c r="L456" s="46">
        <f>L457</f>
        <v>93447</v>
      </c>
    </row>
    <row r="457" spans="1:12" ht="47.25">
      <c r="A457" s="1" t="s">
        <v>325</v>
      </c>
      <c r="B457" s="8" t="s">
        <v>115</v>
      </c>
      <c r="C457" s="8" t="s">
        <v>30</v>
      </c>
      <c r="D457" s="8" t="s">
        <v>259</v>
      </c>
      <c r="E457" s="8" t="s">
        <v>320</v>
      </c>
      <c r="F457" s="46"/>
      <c r="G457" s="75">
        <v>130520</v>
      </c>
      <c r="H457" s="46">
        <f>G457</f>
        <v>130520</v>
      </c>
      <c r="I457" s="75">
        <v>0</v>
      </c>
      <c r="J457" s="46">
        <f>H457+I457</f>
        <v>130520</v>
      </c>
      <c r="K457" s="75">
        <v>-37073</v>
      </c>
      <c r="L457" s="46">
        <f>J457+K457</f>
        <v>93447</v>
      </c>
    </row>
    <row r="458" spans="1:12" ht="82.5" customHeight="1">
      <c r="A458" s="77" t="s">
        <v>602</v>
      </c>
      <c r="B458" s="76" t="s">
        <v>115</v>
      </c>
      <c r="C458" s="29" t="s">
        <v>30</v>
      </c>
      <c r="D458" s="29" t="s">
        <v>551</v>
      </c>
      <c r="E458" s="29"/>
      <c r="F458" s="46"/>
      <c r="G458" s="67"/>
      <c r="H458" s="46">
        <f>H459</f>
        <v>0</v>
      </c>
      <c r="I458" s="67">
        <v>0</v>
      </c>
      <c r="J458" s="46">
        <f>J459</f>
        <v>1024887</v>
      </c>
      <c r="K458" s="67"/>
      <c r="L458" s="46">
        <f>L459+L460</f>
        <v>1219887</v>
      </c>
    </row>
    <row r="459" spans="1:12" ht="31.5">
      <c r="A459" s="1" t="s">
        <v>370</v>
      </c>
      <c r="B459" s="29" t="s">
        <v>115</v>
      </c>
      <c r="C459" s="29" t="s">
        <v>30</v>
      </c>
      <c r="D459" s="29" t="s">
        <v>551</v>
      </c>
      <c r="E459" s="29" t="s">
        <v>321</v>
      </c>
      <c r="F459" s="46"/>
      <c r="G459" s="67">
        <v>232000</v>
      </c>
      <c r="H459" s="46"/>
      <c r="I459" s="67">
        <v>1024887</v>
      </c>
      <c r="J459" s="46">
        <f>H459+I459</f>
        <v>1024887</v>
      </c>
      <c r="K459" s="67">
        <v>155879</v>
      </c>
      <c r="L459" s="46">
        <f>J459+K459</f>
        <v>1180766</v>
      </c>
    </row>
    <row r="460" spans="1:12" ht="31.5">
      <c r="A460" s="1" t="s">
        <v>346</v>
      </c>
      <c r="B460" s="29" t="s">
        <v>115</v>
      </c>
      <c r="C460" s="29" t="s">
        <v>30</v>
      </c>
      <c r="D460" s="29" t="s">
        <v>551</v>
      </c>
      <c r="E460" s="29" t="s">
        <v>345</v>
      </c>
      <c r="F460" s="46"/>
      <c r="G460" s="67"/>
      <c r="H460" s="46"/>
      <c r="I460" s="67"/>
      <c r="J460" s="46"/>
      <c r="K460" s="67">
        <v>39121</v>
      </c>
      <c r="L460" s="46">
        <f>J460+K460</f>
        <v>39121</v>
      </c>
    </row>
    <row r="461" spans="1:12" ht="126">
      <c r="A461" s="77" t="s">
        <v>484</v>
      </c>
      <c r="B461" s="76" t="s">
        <v>115</v>
      </c>
      <c r="C461" s="29" t="s">
        <v>30</v>
      </c>
      <c r="D461" s="29" t="s">
        <v>587</v>
      </c>
      <c r="E461" s="29"/>
      <c r="F461" s="46"/>
      <c r="G461" s="67"/>
      <c r="H461" s="46">
        <f>H462</f>
        <v>232000</v>
      </c>
      <c r="I461" s="67">
        <v>0</v>
      </c>
      <c r="J461" s="46">
        <f>J462</f>
        <v>232000</v>
      </c>
      <c r="K461" s="67"/>
      <c r="L461" s="46">
        <f>L462</f>
        <v>232000</v>
      </c>
    </row>
    <row r="462" spans="1:12" ht="31.5">
      <c r="A462" s="1" t="s">
        <v>370</v>
      </c>
      <c r="B462" s="29" t="s">
        <v>115</v>
      </c>
      <c r="C462" s="29" t="s">
        <v>30</v>
      </c>
      <c r="D462" s="29" t="s">
        <v>587</v>
      </c>
      <c r="E462" s="29" t="s">
        <v>321</v>
      </c>
      <c r="F462" s="46"/>
      <c r="G462" s="67">
        <v>232000</v>
      </c>
      <c r="H462" s="46">
        <f>G462</f>
        <v>232000</v>
      </c>
      <c r="I462" s="67">
        <v>0</v>
      </c>
      <c r="J462" s="46">
        <f>H462+I462</f>
        <v>232000</v>
      </c>
      <c r="K462" s="67"/>
      <c r="L462" s="46">
        <f>J462+K462</f>
        <v>232000</v>
      </c>
    </row>
    <row r="463" spans="1:12" ht="78.75">
      <c r="A463" s="18" t="s">
        <v>314</v>
      </c>
      <c r="B463" s="29" t="s">
        <v>115</v>
      </c>
      <c r="C463" s="29" t="s">
        <v>30</v>
      </c>
      <c r="D463" s="29" t="s">
        <v>267</v>
      </c>
      <c r="E463" s="29"/>
      <c r="F463" s="46">
        <f>F464</f>
        <v>0</v>
      </c>
      <c r="G463" s="29"/>
      <c r="H463" s="46">
        <f>H464</f>
        <v>600000</v>
      </c>
      <c r="I463" s="29"/>
      <c r="J463" s="46">
        <f>J464</f>
        <v>600000</v>
      </c>
      <c r="K463" s="29"/>
      <c r="L463" s="46">
        <f>L464</f>
        <v>600000</v>
      </c>
    </row>
    <row r="464" spans="1:12" ht="31.5">
      <c r="A464" s="1" t="s">
        <v>370</v>
      </c>
      <c r="B464" s="29" t="s">
        <v>115</v>
      </c>
      <c r="C464" s="29" t="s">
        <v>30</v>
      </c>
      <c r="D464" s="29" t="s">
        <v>267</v>
      </c>
      <c r="E464" s="29" t="s">
        <v>321</v>
      </c>
      <c r="F464" s="46">
        <v>0</v>
      </c>
      <c r="G464" s="67">
        <v>600000</v>
      </c>
      <c r="H464" s="46">
        <f>F464+G464</f>
        <v>600000</v>
      </c>
      <c r="I464" s="67">
        <v>0</v>
      </c>
      <c r="J464" s="46">
        <f>H464+I464</f>
        <v>600000</v>
      </c>
      <c r="K464" s="67"/>
      <c r="L464" s="46">
        <f>J464+K464</f>
        <v>600000</v>
      </c>
    </row>
    <row r="465" spans="1:12" ht="94.5">
      <c r="A465" s="18" t="s">
        <v>315</v>
      </c>
      <c r="B465" s="29" t="s">
        <v>115</v>
      </c>
      <c r="C465" s="29" t="s">
        <v>30</v>
      </c>
      <c r="D465" s="29" t="s">
        <v>288</v>
      </c>
      <c r="E465" s="29"/>
      <c r="F465" s="46" t="e">
        <f>#REF!+F466</f>
        <v>#REF!</v>
      </c>
      <c r="G465" s="29"/>
      <c r="H465" s="46">
        <f>H466</f>
        <v>1750000</v>
      </c>
      <c r="I465" s="29" t="s">
        <v>381</v>
      </c>
      <c r="J465" s="46">
        <f>J466</f>
        <v>1750000</v>
      </c>
      <c r="K465" s="29"/>
      <c r="L465" s="46">
        <f>L466</f>
        <v>1750000</v>
      </c>
    </row>
    <row r="466" spans="1:12" ht="31.5">
      <c r="A466" s="1" t="s">
        <v>370</v>
      </c>
      <c r="B466" s="29" t="s">
        <v>115</v>
      </c>
      <c r="C466" s="29" t="s">
        <v>30</v>
      </c>
      <c r="D466" s="29" t="s">
        <v>288</v>
      </c>
      <c r="E466" s="29" t="s">
        <v>321</v>
      </c>
      <c r="F466" s="46">
        <v>0</v>
      </c>
      <c r="G466" s="67">
        <v>1750000</v>
      </c>
      <c r="H466" s="46">
        <f>F466+G466</f>
        <v>1750000</v>
      </c>
      <c r="I466" s="67">
        <v>0</v>
      </c>
      <c r="J466" s="46">
        <f>H466+I466</f>
        <v>1750000</v>
      </c>
      <c r="K466" s="67"/>
      <c r="L466" s="46">
        <f>J466+K466</f>
        <v>1750000</v>
      </c>
    </row>
    <row r="467" spans="1:12" ht="63">
      <c r="A467" s="18" t="s">
        <v>379</v>
      </c>
      <c r="B467" s="29" t="s">
        <v>115</v>
      </c>
      <c r="C467" s="29" t="s">
        <v>30</v>
      </c>
      <c r="D467" s="29" t="s">
        <v>380</v>
      </c>
      <c r="E467" s="29"/>
      <c r="F467" s="46" t="e">
        <f>F468+#REF!</f>
        <v>#REF!</v>
      </c>
      <c r="G467" s="29"/>
      <c r="H467" s="46">
        <f>H468</f>
        <v>3000000</v>
      </c>
      <c r="I467" s="29"/>
      <c r="J467" s="46">
        <f>J468</f>
        <v>3000000</v>
      </c>
      <c r="K467" s="29"/>
      <c r="L467" s="46">
        <f>L468+L469</f>
        <v>3485000</v>
      </c>
    </row>
    <row r="468" spans="1:12" ht="47.25">
      <c r="A468" s="1" t="s">
        <v>371</v>
      </c>
      <c r="B468" s="29" t="s">
        <v>115</v>
      </c>
      <c r="C468" s="29" t="s">
        <v>30</v>
      </c>
      <c r="D468" s="29" t="s">
        <v>380</v>
      </c>
      <c r="E468" s="29" t="s">
        <v>330</v>
      </c>
      <c r="F468" s="46">
        <v>0</v>
      </c>
      <c r="G468" s="67">
        <v>3000000</v>
      </c>
      <c r="H468" s="46">
        <f>F468+G468</f>
        <v>3000000</v>
      </c>
      <c r="I468" s="67">
        <v>0</v>
      </c>
      <c r="J468" s="46">
        <f>H468+I468</f>
        <v>3000000</v>
      </c>
      <c r="K468" s="67">
        <v>464164</v>
      </c>
      <c r="L468" s="46">
        <f>J468+K468</f>
        <v>3464164</v>
      </c>
    </row>
    <row r="469" spans="1:12" ht="31.5">
      <c r="A469" s="1" t="s">
        <v>346</v>
      </c>
      <c r="B469" s="29" t="s">
        <v>115</v>
      </c>
      <c r="C469" s="29" t="s">
        <v>30</v>
      </c>
      <c r="D469" s="29" t="s">
        <v>380</v>
      </c>
      <c r="E469" s="29" t="s">
        <v>345</v>
      </c>
      <c r="F469" s="46"/>
      <c r="G469" s="67"/>
      <c r="H469" s="46"/>
      <c r="I469" s="67"/>
      <c r="J469" s="46"/>
      <c r="K469" s="67">
        <v>20836</v>
      </c>
      <c r="L469" s="46">
        <f>J469+K469</f>
        <v>20836</v>
      </c>
    </row>
    <row r="470" spans="1:12" s="97" customFormat="1" ht="51" customHeight="1">
      <c r="A470" s="95" t="s">
        <v>669</v>
      </c>
      <c r="B470" s="29" t="s">
        <v>115</v>
      </c>
      <c r="C470" s="29" t="s">
        <v>30</v>
      </c>
      <c r="D470" s="29" t="s">
        <v>298</v>
      </c>
      <c r="E470" s="29"/>
      <c r="F470" s="96"/>
      <c r="G470" s="67"/>
      <c r="H470" s="96"/>
      <c r="I470" s="67"/>
      <c r="J470" s="96"/>
      <c r="K470" s="67"/>
      <c r="L470" s="96">
        <f>L471</f>
        <v>222242</v>
      </c>
    </row>
    <row r="471" spans="1:12" ht="47.25">
      <c r="A471" s="1" t="s">
        <v>325</v>
      </c>
      <c r="B471" s="29" t="s">
        <v>115</v>
      </c>
      <c r="C471" s="29" t="s">
        <v>30</v>
      </c>
      <c r="D471" s="29" t="s">
        <v>298</v>
      </c>
      <c r="E471" s="29" t="s">
        <v>320</v>
      </c>
      <c r="F471" s="46"/>
      <c r="G471" s="67"/>
      <c r="H471" s="46"/>
      <c r="I471" s="67"/>
      <c r="J471" s="46"/>
      <c r="K471" s="67">
        <v>222242</v>
      </c>
      <c r="L471" s="46">
        <f>J471+K471</f>
        <v>222242</v>
      </c>
    </row>
    <row r="472" spans="1:12" ht="15.75">
      <c r="A472" s="9" t="s">
        <v>167</v>
      </c>
      <c r="B472" s="8" t="s">
        <v>115</v>
      </c>
      <c r="C472" s="8" t="s">
        <v>126</v>
      </c>
      <c r="D472" s="8"/>
      <c r="E472" s="8"/>
      <c r="F472" s="46" t="e">
        <f>F473</f>
        <v>#REF!</v>
      </c>
      <c r="G472" s="8"/>
      <c r="H472" s="46">
        <f>H473</f>
        <v>109800</v>
      </c>
      <c r="I472" s="8"/>
      <c r="J472" s="46">
        <f>J473</f>
        <v>109800</v>
      </c>
      <c r="K472" s="8"/>
      <c r="L472" s="46">
        <f>L473</f>
        <v>109800</v>
      </c>
    </row>
    <row r="473" spans="1:12" ht="31.5">
      <c r="A473" s="9" t="s">
        <v>127</v>
      </c>
      <c r="B473" s="8" t="s">
        <v>115</v>
      </c>
      <c r="C473" s="8" t="s">
        <v>126</v>
      </c>
      <c r="D473" s="8" t="s">
        <v>128</v>
      </c>
      <c r="E473" s="8"/>
      <c r="F473" s="46" t="e">
        <f>#REF!</f>
        <v>#REF!</v>
      </c>
      <c r="G473" s="8"/>
      <c r="H473" s="46">
        <f>H474</f>
        <v>109800</v>
      </c>
      <c r="I473" s="8"/>
      <c r="J473" s="46">
        <f>J474</f>
        <v>109800</v>
      </c>
      <c r="K473" s="8"/>
      <c r="L473" s="46">
        <f>L474</f>
        <v>109800</v>
      </c>
    </row>
    <row r="474" spans="1:12" ht="31.5">
      <c r="A474" s="18" t="s">
        <v>351</v>
      </c>
      <c r="B474" s="8" t="s">
        <v>115</v>
      </c>
      <c r="C474" s="8" t="s">
        <v>126</v>
      </c>
      <c r="D474" s="8" t="s">
        <v>130</v>
      </c>
      <c r="E474" s="8" t="s">
        <v>350</v>
      </c>
      <c r="F474" s="46">
        <v>0</v>
      </c>
      <c r="G474" s="75">
        <v>109800</v>
      </c>
      <c r="H474" s="46">
        <f>F474+G474</f>
        <v>109800</v>
      </c>
      <c r="I474" s="75">
        <v>0</v>
      </c>
      <c r="J474" s="46">
        <f>H474+I474</f>
        <v>109800</v>
      </c>
      <c r="K474" s="75"/>
      <c r="L474" s="46">
        <f>J474+K474</f>
        <v>109800</v>
      </c>
    </row>
    <row r="475" spans="1:12" ht="47.25">
      <c r="A475" s="22" t="s">
        <v>251</v>
      </c>
      <c r="B475" s="16">
        <v>908</v>
      </c>
      <c r="C475" s="10"/>
      <c r="D475" s="10"/>
      <c r="E475" s="10"/>
      <c r="F475" s="42" t="e">
        <f>F476+F491</f>
        <v>#REF!</v>
      </c>
      <c r="G475" s="10"/>
      <c r="H475" s="42">
        <f>H476+H491</f>
        <v>60512120</v>
      </c>
      <c r="I475" s="10"/>
      <c r="J475" s="42">
        <f>J476+J491</f>
        <v>62256120</v>
      </c>
      <c r="K475" s="10"/>
      <c r="L475" s="42">
        <f>L476+L491</f>
        <v>63357625.5</v>
      </c>
    </row>
    <row r="476" spans="1:12" ht="20.25" customHeight="1">
      <c r="A476" s="1" t="s">
        <v>152</v>
      </c>
      <c r="B476" s="10" t="s">
        <v>77</v>
      </c>
      <c r="C476" s="10" t="s">
        <v>27</v>
      </c>
      <c r="D476" s="10"/>
      <c r="E476" s="10"/>
      <c r="F476" s="45" t="e">
        <f>F477</f>
        <v>#REF!</v>
      </c>
      <c r="G476" s="10"/>
      <c r="H476" s="45">
        <f>H477</f>
        <v>5456000</v>
      </c>
      <c r="I476" s="10"/>
      <c r="J476" s="45">
        <f>J477</f>
        <v>5456000</v>
      </c>
      <c r="K476" s="10"/>
      <c r="L476" s="45">
        <f>L477</f>
        <v>6427000</v>
      </c>
    </row>
    <row r="477" spans="1:12" ht="15.75">
      <c r="A477" s="1" t="s">
        <v>153</v>
      </c>
      <c r="B477" s="10" t="s">
        <v>77</v>
      </c>
      <c r="C477" s="10" t="s">
        <v>28</v>
      </c>
      <c r="D477" s="10"/>
      <c r="E477" s="10"/>
      <c r="F477" s="45" t="e">
        <f>F478+F484+F487</f>
        <v>#REF!</v>
      </c>
      <c r="G477" s="10"/>
      <c r="H477" s="45">
        <f>H478+H484+H487</f>
        <v>5456000</v>
      </c>
      <c r="I477" s="10"/>
      <c r="J477" s="45">
        <f>J478+J484+J487</f>
        <v>5456000</v>
      </c>
      <c r="K477" s="10"/>
      <c r="L477" s="45">
        <f>L478+L484+L487</f>
        <v>6427000</v>
      </c>
    </row>
    <row r="478" spans="1:12" ht="31.5">
      <c r="A478" s="1" t="s">
        <v>155</v>
      </c>
      <c r="B478" s="10">
        <v>908</v>
      </c>
      <c r="C478" s="10" t="s">
        <v>28</v>
      </c>
      <c r="D478" s="10">
        <v>4230000</v>
      </c>
      <c r="E478" s="10"/>
      <c r="F478" s="45">
        <f>F479+F480+F481+F482+F483</f>
        <v>0</v>
      </c>
      <c r="G478" s="10"/>
      <c r="H478" s="45">
        <f>H479+H480+H481+H482+H483</f>
        <v>5056000</v>
      </c>
      <c r="I478" s="10"/>
      <c r="J478" s="45">
        <f>J479+J480+J481+J482+J483</f>
        <v>5056000</v>
      </c>
      <c r="K478" s="10"/>
      <c r="L478" s="45">
        <f>L479+L480+L481+L482+L483</f>
        <v>5056000</v>
      </c>
    </row>
    <row r="479" spans="1:12" ht="15.75">
      <c r="A479" s="1" t="s">
        <v>323</v>
      </c>
      <c r="B479" s="10">
        <v>908</v>
      </c>
      <c r="C479" s="10" t="s">
        <v>28</v>
      </c>
      <c r="D479" s="10">
        <v>4230000</v>
      </c>
      <c r="E479" s="10" t="s">
        <v>318</v>
      </c>
      <c r="F479" s="45">
        <v>0</v>
      </c>
      <c r="G479" s="10" t="s">
        <v>489</v>
      </c>
      <c r="H479" s="45">
        <f>F479+G479</f>
        <v>4937942</v>
      </c>
      <c r="I479" s="10" t="s">
        <v>381</v>
      </c>
      <c r="J479" s="45">
        <f>H479+I479</f>
        <v>4937942</v>
      </c>
      <c r="K479" s="10"/>
      <c r="L479" s="45">
        <f>J479+K479</f>
        <v>4937942</v>
      </c>
    </row>
    <row r="480" spans="1:12" ht="31.5">
      <c r="A480" s="1" t="s">
        <v>324</v>
      </c>
      <c r="B480" s="10" t="s">
        <v>77</v>
      </c>
      <c r="C480" s="10" t="s">
        <v>28</v>
      </c>
      <c r="D480" s="10" t="s">
        <v>114</v>
      </c>
      <c r="E480" s="10" t="s">
        <v>319</v>
      </c>
      <c r="F480" s="45">
        <v>0</v>
      </c>
      <c r="G480" s="10" t="s">
        <v>490</v>
      </c>
      <c r="H480" s="45">
        <f>F480+G480</f>
        <v>29332</v>
      </c>
      <c r="I480" s="10" t="s">
        <v>381</v>
      </c>
      <c r="J480" s="45">
        <f>H480+I480</f>
        <v>29332</v>
      </c>
      <c r="K480" s="10"/>
      <c r="L480" s="45">
        <f>J480+K480</f>
        <v>29332</v>
      </c>
    </row>
    <row r="481" spans="1:12" ht="47.25">
      <c r="A481" s="1" t="s">
        <v>325</v>
      </c>
      <c r="B481" s="10">
        <v>908</v>
      </c>
      <c r="C481" s="10" t="s">
        <v>28</v>
      </c>
      <c r="D481" s="10">
        <v>4230000</v>
      </c>
      <c r="E481" s="10" t="s">
        <v>320</v>
      </c>
      <c r="F481" s="45">
        <v>0</v>
      </c>
      <c r="G481" s="10" t="s">
        <v>491</v>
      </c>
      <c r="H481" s="45">
        <f>F481+G481</f>
        <v>35369</v>
      </c>
      <c r="I481" s="10" t="s">
        <v>381</v>
      </c>
      <c r="J481" s="45">
        <f>H481+I481</f>
        <v>35369</v>
      </c>
      <c r="K481" s="10"/>
      <c r="L481" s="45">
        <f>J481+K481</f>
        <v>35369</v>
      </c>
    </row>
    <row r="482" spans="1:12" ht="31.5">
      <c r="A482" s="1" t="s">
        <v>370</v>
      </c>
      <c r="B482" s="10">
        <v>908</v>
      </c>
      <c r="C482" s="10" t="s">
        <v>28</v>
      </c>
      <c r="D482" s="10">
        <v>4230000</v>
      </c>
      <c r="E482" s="10" t="s">
        <v>321</v>
      </c>
      <c r="F482" s="45">
        <v>0</v>
      </c>
      <c r="G482" s="10" t="s">
        <v>492</v>
      </c>
      <c r="H482" s="45">
        <f>F482+G482</f>
        <v>53357</v>
      </c>
      <c r="I482" s="10" t="s">
        <v>381</v>
      </c>
      <c r="J482" s="45">
        <f>H482+I482</f>
        <v>53357</v>
      </c>
      <c r="K482" s="10"/>
      <c r="L482" s="45">
        <f>J482+K482</f>
        <v>53357</v>
      </c>
    </row>
    <row r="483" spans="1:12" ht="31.5">
      <c r="A483" s="1" t="s">
        <v>348</v>
      </c>
      <c r="B483" s="10" t="s">
        <v>77</v>
      </c>
      <c r="C483" s="10" t="s">
        <v>28</v>
      </c>
      <c r="D483" s="10" t="s">
        <v>114</v>
      </c>
      <c r="E483" s="10" t="s">
        <v>322</v>
      </c>
      <c r="F483" s="45">
        <v>0</v>
      </c>
      <c r="G483" s="10"/>
      <c r="H483" s="45">
        <f>F483+G483</f>
        <v>0</v>
      </c>
      <c r="I483" s="10"/>
      <c r="J483" s="45">
        <f>H483+I483</f>
        <v>0</v>
      </c>
      <c r="K483" s="10"/>
      <c r="L483" s="45">
        <f>J483+K483</f>
        <v>0</v>
      </c>
    </row>
    <row r="484" spans="1:12" ht="31.5">
      <c r="A484" s="1" t="s">
        <v>155</v>
      </c>
      <c r="B484" s="10">
        <v>908</v>
      </c>
      <c r="C484" s="10" t="s">
        <v>28</v>
      </c>
      <c r="D484" s="10" t="s">
        <v>252</v>
      </c>
      <c r="E484" s="10"/>
      <c r="F484" s="45">
        <v>0</v>
      </c>
      <c r="G484" s="10"/>
      <c r="H484" s="45">
        <f>H485+H486</f>
        <v>400000</v>
      </c>
      <c r="I484" s="10"/>
      <c r="J484" s="45">
        <f>J485+J486</f>
        <v>400000</v>
      </c>
      <c r="K484" s="10"/>
      <c r="L484" s="45">
        <f>L485+L486</f>
        <v>400000</v>
      </c>
    </row>
    <row r="485" spans="1:12" ht="15.75">
      <c r="A485" s="1" t="s">
        <v>323</v>
      </c>
      <c r="B485" s="10">
        <v>908</v>
      </c>
      <c r="C485" s="10" t="s">
        <v>28</v>
      </c>
      <c r="D485" s="10" t="s">
        <v>252</v>
      </c>
      <c r="E485" s="10" t="s">
        <v>318</v>
      </c>
      <c r="F485" s="45">
        <v>0</v>
      </c>
      <c r="G485" s="10"/>
      <c r="H485" s="45">
        <f>F485+G485</f>
        <v>0</v>
      </c>
      <c r="I485" s="10"/>
      <c r="J485" s="45">
        <f>H485+I485</f>
        <v>0</v>
      </c>
      <c r="K485" s="10"/>
      <c r="L485" s="45">
        <f>J485+K485</f>
        <v>0</v>
      </c>
    </row>
    <row r="486" spans="1:12" ht="23.25" customHeight="1">
      <c r="A486" s="1" t="s">
        <v>370</v>
      </c>
      <c r="B486" s="10" t="s">
        <v>77</v>
      </c>
      <c r="C486" s="10" t="s">
        <v>28</v>
      </c>
      <c r="D486" s="10" t="s">
        <v>252</v>
      </c>
      <c r="E486" s="10" t="s">
        <v>321</v>
      </c>
      <c r="F486" s="45">
        <v>0</v>
      </c>
      <c r="G486" s="10" t="s">
        <v>441</v>
      </c>
      <c r="H486" s="45">
        <f>F486+G486</f>
        <v>400000</v>
      </c>
      <c r="I486" s="10" t="s">
        <v>381</v>
      </c>
      <c r="J486" s="45">
        <f>H486+I486</f>
        <v>400000</v>
      </c>
      <c r="K486" s="10"/>
      <c r="L486" s="45">
        <f>J486+K486</f>
        <v>400000</v>
      </c>
    </row>
    <row r="487" spans="1:12" ht="20.25" customHeight="1">
      <c r="A487" s="1" t="s">
        <v>156</v>
      </c>
      <c r="B487" s="10" t="s">
        <v>77</v>
      </c>
      <c r="C487" s="10" t="s">
        <v>28</v>
      </c>
      <c r="D487" s="10" t="s">
        <v>35</v>
      </c>
      <c r="E487" s="10"/>
      <c r="F487" s="45" t="e">
        <f>F488+#REF!</f>
        <v>#REF!</v>
      </c>
      <c r="G487" s="10"/>
      <c r="H487" s="45">
        <f>H488</f>
        <v>0</v>
      </c>
      <c r="I487" s="10"/>
      <c r="J487" s="45">
        <f>J488</f>
        <v>0</v>
      </c>
      <c r="K487" s="10"/>
      <c r="L487" s="45">
        <f>L488</f>
        <v>971000</v>
      </c>
    </row>
    <row r="488" spans="1:12" ht="19.5" customHeight="1">
      <c r="A488" s="1" t="s">
        <v>285</v>
      </c>
      <c r="B488" s="10" t="s">
        <v>77</v>
      </c>
      <c r="C488" s="10" t="s">
        <v>28</v>
      </c>
      <c r="D488" s="10" t="s">
        <v>360</v>
      </c>
      <c r="E488" s="10"/>
      <c r="F488" s="45">
        <f>F489+F490</f>
        <v>0</v>
      </c>
      <c r="G488" s="10"/>
      <c r="H488" s="45">
        <f>H489+H490</f>
        <v>0</v>
      </c>
      <c r="I488" s="10"/>
      <c r="J488" s="45">
        <f>J489+J490</f>
        <v>0</v>
      </c>
      <c r="K488" s="10"/>
      <c r="L488" s="45">
        <f>L489+L490</f>
        <v>971000</v>
      </c>
    </row>
    <row r="489" spans="1:12" ht="17.25" customHeight="1">
      <c r="A489" s="1" t="s">
        <v>323</v>
      </c>
      <c r="B489" s="10" t="s">
        <v>77</v>
      </c>
      <c r="C489" s="10" t="s">
        <v>28</v>
      </c>
      <c r="D489" s="10" t="s">
        <v>360</v>
      </c>
      <c r="E489" s="10" t="s">
        <v>318</v>
      </c>
      <c r="F489" s="45">
        <v>0</v>
      </c>
      <c r="G489" s="10" t="s">
        <v>381</v>
      </c>
      <c r="H489" s="45">
        <f>F489+G489</f>
        <v>0</v>
      </c>
      <c r="I489" s="10" t="s">
        <v>381</v>
      </c>
      <c r="J489" s="45">
        <f>H489+I489</f>
        <v>0</v>
      </c>
      <c r="K489" s="10" t="s">
        <v>630</v>
      </c>
      <c r="L489" s="45">
        <f>J489+K489</f>
        <v>629918</v>
      </c>
    </row>
    <row r="490" spans="1:12" ht="33.75" customHeight="1">
      <c r="A490" s="1" t="s">
        <v>370</v>
      </c>
      <c r="B490" s="10" t="s">
        <v>77</v>
      </c>
      <c r="C490" s="10" t="s">
        <v>28</v>
      </c>
      <c r="D490" s="10" t="s">
        <v>360</v>
      </c>
      <c r="E490" s="10" t="s">
        <v>321</v>
      </c>
      <c r="F490" s="45">
        <v>0</v>
      </c>
      <c r="G490" s="10" t="s">
        <v>381</v>
      </c>
      <c r="H490" s="45">
        <f>F490+G490</f>
        <v>0</v>
      </c>
      <c r="I490" s="10" t="s">
        <v>381</v>
      </c>
      <c r="J490" s="45">
        <f>H490+I490</f>
        <v>0</v>
      </c>
      <c r="K490" s="10" t="s">
        <v>631</v>
      </c>
      <c r="L490" s="45">
        <f>J490+K490</f>
        <v>341082</v>
      </c>
    </row>
    <row r="491" spans="1:12" ht="15.75">
      <c r="A491" s="1" t="s">
        <v>220</v>
      </c>
      <c r="B491" s="10">
        <v>908</v>
      </c>
      <c r="C491" s="10" t="s">
        <v>31</v>
      </c>
      <c r="D491" s="10"/>
      <c r="E491" s="10"/>
      <c r="F491" s="45" t="e">
        <f>F492+F529</f>
        <v>#REF!</v>
      </c>
      <c r="G491" s="10"/>
      <c r="H491" s="45">
        <f>H492+H529</f>
        <v>55056120</v>
      </c>
      <c r="I491" s="10"/>
      <c r="J491" s="45">
        <f>J492+J529</f>
        <v>56800120</v>
      </c>
      <c r="K491" s="10"/>
      <c r="L491" s="45">
        <f>L492+L529</f>
        <v>56930625.5</v>
      </c>
    </row>
    <row r="492" spans="1:12" ht="15.75">
      <c r="A492" s="1" t="s">
        <v>162</v>
      </c>
      <c r="B492" s="10">
        <v>908</v>
      </c>
      <c r="C492" s="10" t="s">
        <v>32</v>
      </c>
      <c r="D492" s="10"/>
      <c r="E492" s="10"/>
      <c r="F492" s="45" t="e">
        <f>F493+F509+F515+F527+#REF!+F519+F521+F523+F525</f>
        <v>#REF!</v>
      </c>
      <c r="G492" s="10"/>
      <c r="H492" s="45">
        <f>H493+H509+H515+H527+H519+H521+H523+H525</f>
        <v>53108220</v>
      </c>
      <c r="I492" s="10"/>
      <c r="J492" s="45">
        <f>J493+J509+J515+J527+J519+J521+J523+J525</f>
        <v>53035800</v>
      </c>
      <c r="K492" s="10"/>
      <c r="L492" s="45">
        <f>L493+L509+L515+L527+L519+L521+L523+L525</f>
        <v>53165800</v>
      </c>
    </row>
    <row r="493" spans="1:12" ht="31.5">
      <c r="A493" s="1" t="s">
        <v>221</v>
      </c>
      <c r="B493" s="10">
        <v>908</v>
      </c>
      <c r="C493" s="10" t="s">
        <v>32</v>
      </c>
      <c r="D493" s="10">
        <v>4400000</v>
      </c>
      <c r="E493" s="10"/>
      <c r="F493" s="45">
        <f>F494+F496+F502</f>
        <v>0</v>
      </c>
      <c r="G493" s="10"/>
      <c r="H493" s="45">
        <f>H494+H496+H502</f>
        <v>40540619</v>
      </c>
      <c r="I493" s="10"/>
      <c r="J493" s="45">
        <f>J494+J496+J502</f>
        <v>40510619</v>
      </c>
      <c r="K493" s="10"/>
      <c r="L493" s="45">
        <f>L494+L496+L502</f>
        <v>40640619</v>
      </c>
    </row>
    <row r="494" spans="1:12" ht="17.25" customHeight="1">
      <c r="A494" s="1" t="s">
        <v>408</v>
      </c>
      <c r="B494" s="10" t="s">
        <v>77</v>
      </c>
      <c r="C494" s="10" t="s">
        <v>32</v>
      </c>
      <c r="D494" s="10" t="s">
        <v>407</v>
      </c>
      <c r="E494" s="10"/>
      <c r="F494" s="45">
        <f>F495</f>
        <v>0</v>
      </c>
      <c r="G494" s="10"/>
      <c r="H494" s="45">
        <f>H495</f>
        <v>0</v>
      </c>
      <c r="I494" s="10"/>
      <c r="J494" s="45">
        <f>J495</f>
        <v>0</v>
      </c>
      <c r="K494" s="10"/>
      <c r="L494" s="45">
        <f>L495</f>
        <v>130000</v>
      </c>
    </row>
    <row r="495" spans="1:12" ht="34.5" customHeight="1">
      <c r="A495" s="1" t="s">
        <v>370</v>
      </c>
      <c r="B495" s="10" t="s">
        <v>77</v>
      </c>
      <c r="C495" s="10" t="s">
        <v>32</v>
      </c>
      <c r="D495" s="10" t="s">
        <v>407</v>
      </c>
      <c r="E495" s="10" t="s">
        <v>321</v>
      </c>
      <c r="F495" s="45">
        <v>0</v>
      </c>
      <c r="G495" s="10" t="s">
        <v>381</v>
      </c>
      <c r="H495" s="45">
        <f>F495+G495</f>
        <v>0</v>
      </c>
      <c r="I495" s="10" t="s">
        <v>381</v>
      </c>
      <c r="J495" s="45">
        <f>H495+I495</f>
        <v>0</v>
      </c>
      <c r="K495" s="10" t="s">
        <v>640</v>
      </c>
      <c r="L495" s="45">
        <f>J495+K495</f>
        <v>130000</v>
      </c>
    </row>
    <row r="496" spans="1:12" ht="31.5">
      <c r="A496" s="1" t="s">
        <v>154</v>
      </c>
      <c r="B496" s="10">
        <v>908</v>
      </c>
      <c r="C496" s="10" t="s">
        <v>32</v>
      </c>
      <c r="D496" s="10" t="s">
        <v>111</v>
      </c>
      <c r="E496" s="10"/>
      <c r="F496" s="46">
        <f>F497+F498+F499+F500+F501</f>
        <v>0</v>
      </c>
      <c r="G496" s="10"/>
      <c r="H496" s="46">
        <f>H497+H498+H499+H500+H501</f>
        <v>39740619</v>
      </c>
      <c r="I496" s="10"/>
      <c r="J496" s="46">
        <f>J497+J498+J499+J500+J501</f>
        <v>39710619</v>
      </c>
      <c r="K496" s="10"/>
      <c r="L496" s="46">
        <f>L497+L498+L499+L500+L501</f>
        <v>39710619</v>
      </c>
    </row>
    <row r="497" spans="1:12" ht="15.75">
      <c r="A497" s="1" t="s">
        <v>323</v>
      </c>
      <c r="B497" s="10" t="s">
        <v>77</v>
      </c>
      <c r="C497" s="10" t="s">
        <v>32</v>
      </c>
      <c r="D497" s="10" t="s">
        <v>111</v>
      </c>
      <c r="E497" s="10" t="s">
        <v>318</v>
      </c>
      <c r="F497" s="46">
        <v>0</v>
      </c>
      <c r="G497" s="70">
        <v>24738305</v>
      </c>
      <c r="H497" s="46">
        <f>F497+G497</f>
        <v>24738305</v>
      </c>
      <c r="I497" s="70">
        <v>0</v>
      </c>
      <c r="J497" s="46">
        <f>H497+I497</f>
        <v>24738305</v>
      </c>
      <c r="K497" s="70"/>
      <c r="L497" s="46">
        <f>J497+K497</f>
        <v>24738305</v>
      </c>
    </row>
    <row r="498" spans="1:12" ht="33" customHeight="1">
      <c r="A498" s="1" t="s">
        <v>324</v>
      </c>
      <c r="B498" s="10" t="s">
        <v>77</v>
      </c>
      <c r="C498" s="10" t="s">
        <v>32</v>
      </c>
      <c r="D498" s="10" t="s">
        <v>111</v>
      </c>
      <c r="E498" s="10" t="s">
        <v>319</v>
      </c>
      <c r="F498" s="46">
        <v>0</v>
      </c>
      <c r="G498" s="10" t="s">
        <v>493</v>
      </c>
      <c r="H498" s="46">
        <f>F498+G498</f>
        <v>6180</v>
      </c>
      <c r="I498" s="10" t="s">
        <v>381</v>
      </c>
      <c r="J498" s="46">
        <f>H498+I498</f>
        <v>6180</v>
      </c>
      <c r="K498" s="10"/>
      <c r="L498" s="46">
        <f>J498+K498</f>
        <v>6180</v>
      </c>
    </row>
    <row r="499" spans="1:12" ht="33" customHeight="1">
      <c r="A499" s="1" t="s">
        <v>325</v>
      </c>
      <c r="B499" s="10" t="s">
        <v>77</v>
      </c>
      <c r="C499" s="10" t="s">
        <v>32</v>
      </c>
      <c r="D499" s="10" t="s">
        <v>111</v>
      </c>
      <c r="E499" s="10" t="s">
        <v>320</v>
      </c>
      <c r="F499" s="46">
        <v>0</v>
      </c>
      <c r="G499" s="10" t="s">
        <v>494</v>
      </c>
      <c r="H499" s="46">
        <f>F499+G499</f>
        <v>257583</v>
      </c>
      <c r="I499" s="10" t="s">
        <v>381</v>
      </c>
      <c r="J499" s="46">
        <f>H499+I499</f>
        <v>257583</v>
      </c>
      <c r="K499" s="10"/>
      <c r="L499" s="46">
        <f>J499+K499</f>
        <v>257583</v>
      </c>
    </row>
    <row r="500" spans="1:12" ht="33" customHeight="1">
      <c r="A500" s="1" t="s">
        <v>370</v>
      </c>
      <c r="B500" s="10" t="s">
        <v>77</v>
      </c>
      <c r="C500" s="10" t="s">
        <v>32</v>
      </c>
      <c r="D500" s="10" t="s">
        <v>111</v>
      </c>
      <c r="E500" s="10" t="s">
        <v>321</v>
      </c>
      <c r="F500" s="46">
        <v>0</v>
      </c>
      <c r="G500" s="70">
        <v>14588551</v>
      </c>
      <c r="H500" s="46">
        <f>F500+G500</f>
        <v>14588551</v>
      </c>
      <c r="I500" s="70">
        <v>-30000</v>
      </c>
      <c r="J500" s="46">
        <f>H500+I500</f>
        <v>14558551</v>
      </c>
      <c r="K500" s="70"/>
      <c r="L500" s="46">
        <f>J500+K500</f>
        <v>14558551</v>
      </c>
    </row>
    <row r="501" spans="1:12" ht="15.75">
      <c r="A501" s="1" t="s">
        <v>332</v>
      </c>
      <c r="B501" s="10" t="s">
        <v>77</v>
      </c>
      <c r="C501" s="10" t="s">
        <v>32</v>
      </c>
      <c r="D501" s="10" t="s">
        <v>111</v>
      </c>
      <c r="E501" s="10" t="s">
        <v>331</v>
      </c>
      <c r="F501" s="46">
        <v>0</v>
      </c>
      <c r="G501" s="10" t="s">
        <v>495</v>
      </c>
      <c r="H501" s="46">
        <f>F501+G501</f>
        <v>150000</v>
      </c>
      <c r="I501" s="10" t="s">
        <v>381</v>
      </c>
      <c r="J501" s="46">
        <f>H501+I501</f>
        <v>150000</v>
      </c>
      <c r="K501" s="10"/>
      <c r="L501" s="46">
        <f>J501+K501</f>
        <v>150000</v>
      </c>
    </row>
    <row r="502" spans="1:12" ht="33" customHeight="1">
      <c r="A502" s="1" t="s">
        <v>154</v>
      </c>
      <c r="B502" s="10">
        <v>908</v>
      </c>
      <c r="C502" s="10" t="s">
        <v>32</v>
      </c>
      <c r="D502" s="10" t="s">
        <v>253</v>
      </c>
      <c r="E502" s="10"/>
      <c r="F502" s="46">
        <f>F503+F505+F506+F507+F504</f>
        <v>0</v>
      </c>
      <c r="G502" s="10"/>
      <c r="H502" s="46">
        <f>H503+H505+H506+H507+H504</f>
        <v>800000</v>
      </c>
      <c r="I502" s="10" t="s">
        <v>381</v>
      </c>
      <c r="J502" s="46">
        <f>J503+J505+J506+J507+J504</f>
        <v>800000</v>
      </c>
      <c r="K502" s="10"/>
      <c r="L502" s="46">
        <f>L503+L505+L506+L507+L504</f>
        <v>800000</v>
      </c>
    </row>
    <row r="503" spans="1:12" ht="32.25" customHeight="1">
      <c r="A503" s="1" t="s">
        <v>324</v>
      </c>
      <c r="B503" s="10">
        <v>908</v>
      </c>
      <c r="C503" s="10" t="s">
        <v>32</v>
      </c>
      <c r="D503" s="10" t="s">
        <v>253</v>
      </c>
      <c r="E503" s="10" t="s">
        <v>319</v>
      </c>
      <c r="F503" s="46">
        <v>0</v>
      </c>
      <c r="G503" s="10" t="s">
        <v>456</v>
      </c>
      <c r="H503" s="46">
        <f>F503+G503</f>
        <v>50000</v>
      </c>
      <c r="I503" s="10" t="s">
        <v>381</v>
      </c>
      <c r="J503" s="46">
        <f>H503+I503</f>
        <v>50000</v>
      </c>
      <c r="K503" s="10" t="s">
        <v>674</v>
      </c>
      <c r="L503" s="46">
        <f>J503+K503</f>
        <v>0</v>
      </c>
    </row>
    <row r="504" spans="1:12" ht="33" customHeight="1" hidden="1">
      <c r="A504" s="1" t="s">
        <v>325</v>
      </c>
      <c r="B504" s="10" t="s">
        <v>77</v>
      </c>
      <c r="C504" s="10" t="s">
        <v>32</v>
      </c>
      <c r="D504" s="10" t="s">
        <v>253</v>
      </c>
      <c r="E504" s="10" t="s">
        <v>320</v>
      </c>
      <c r="F504" s="46">
        <v>0</v>
      </c>
      <c r="G504" s="10" t="s">
        <v>381</v>
      </c>
      <c r="H504" s="46">
        <f>F504+G504</f>
        <v>0</v>
      </c>
      <c r="I504" s="10" t="s">
        <v>381</v>
      </c>
      <c r="J504" s="46">
        <f>H504+I504</f>
        <v>0</v>
      </c>
      <c r="K504" s="10"/>
      <c r="L504" s="46">
        <f>J504+K504</f>
        <v>0</v>
      </c>
    </row>
    <row r="505" spans="1:12" ht="33" customHeight="1">
      <c r="A505" s="1" t="s">
        <v>370</v>
      </c>
      <c r="B505" s="10">
        <v>908</v>
      </c>
      <c r="C505" s="10" t="s">
        <v>32</v>
      </c>
      <c r="D505" s="10" t="s">
        <v>253</v>
      </c>
      <c r="E505" s="10" t="s">
        <v>321</v>
      </c>
      <c r="F505" s="46">
        <v>0</v>
      </c>
      <c r="G505" s="10" t="s">
        <v>496</v>
      </c>
      <c r="H505" s="46">
        <f>F505+G505</f>
        <v>685000</v>
      </c>
      <c r="I505" s="10" t="s">
        <v>381</v>
      </c>
      <c r="J505" s="46">
        <f>H505+I505</f>
        <v>685000</v>
      </c>
      <c r="K505" s="10" t="s">
        <v>456</v>
      </c>
      <c r="L505" s="46">
        <f>J505+K505</f>
        <v>735000</v>
      </c>
    </row>
    <row r="506" spans="1:12" ht="33" customHeight="1">
      <c r="A506" s="1" t="s">
        <v>348</v>
      </c>
      <c r="B506" s="10">
        <v>908</v>
      </c>
      <c r="C506" s="10" t="s">
        <v>32</v>
      </c>
      <c r="D506" s="10" t="s">
        <v>253</v>
      </c>
      <c r="E506" s="10" t="s">
        <v>322</v>
      </c>
      <c r="F506" s="46">
        <v>0</v>
      </c>
      <c r="G506" s="10" t="s">
        <v>497</v>
      </c>
      <c r="H506" s="46">
        <f>F506+G506</f>
        <v>15000</v>
      </c>
      <c r="I506" s="10" t="s">
        <v>381</v>
      </c>
      <c r="J506" s="46">
        <f>H506+I506</f>
        <v>15000</v>
      </c>
      <c r="K506" s="10"/>
      <c r="L506" s="46">
        <f>J506+K506</f>
        <v>15000</v>
      </c>
    </row>
    <row r="507" spans="1:12" ht="18.75" customHeight="1">
      <c r="A507" s="1" t="s">
        <v>332</v>
      </c>
      <c r="B507" s="10" t="s">
        <v>77</v>
      </c>
      <c r="C507" s="10" t="s">
        <v>32</v>
      </c>
      <c r="D507" s="10" t="s">
        <v>253</v>
      </c>
      <c r="E507" s="10" t="s">
        <v>331</v>
      </c>
      <c r="F507" s="46">
        <v>0</v>
      </c>
      <c r="G507" s="10" t="s">
        <v>456</v>
      </c>
      <c r="H507" s="46">
        <f>F507+G507</f>
        <v>50000</v>
      </c>
      <c r="I507" s="10" t="s">
        <v>381</v>
      </c>
      <c r="J507" s="46">
        <f>H507+I507</f>
        <v>50000</v>
      </c>
      <c r="K507" s="10"/>
      <c r="L507" s="46">
        <f>J507+K507</f>
        <v>50000</v>
      </c>
    </row>
    <row r="508" spans="1:12" ht="18.75" customHeight="1" hidden="1">
      <c r="A508" s="53"/>
      <c r="B508" s="10"/>
      <c r="C508" s="10"/>
      <c r="D508" s="10"/>
      <c r="E508" s="10"/>
      <c r="F508" s="46"/>
      <c r="G508" s="10"/>
      <c r="H508" s="46"/>
      <c r="I508" s="10"/>
      <c r="J508" s="46"/>
      <c r="K508" s="10"/>
      <c r="L508" s="46"/>
    </row>
    <row r="509" spans="1:12" ht="15.75">
      <c r="A509" s="1" t="s">
        <v>163</v>
      </c>
      <c r="B509" s="10">
        <v>908</v>
      </c>
      <c r="C509" s="10" t="s">
        <v>32</v>
      </c>
      <c r="D509" s="10" t="s">
        <v>33</v>
      </c>
      <c r="E509" s="10"/>
      <c r="F509" s="45">
        <f>F510</f>
        <v>0</v>
      </c>
      <c r="G509" s="10" t="s">
        <v>381</v>
      </c>
      <c r="H509" s="45">
        <f>H510</f>
        <v>10932391</v>
      </c>
      <c r="I509" s="10" t="s">
        <v>381</v>
      </c>
      <c r="J509" s="45">
        <f>J510</f>
        <v>10932391</v>
      </c>
      <c r="K509" s="10"/>
      <c r="L509" s="45">
        <f>L510</f>
        <v>10932391</v>
      </c>
    </row>
    <row r="510" spans="1:12" ht="35.25" customHeight="1">
      <c r="A510" s="1" t="s">
        <v>154</v>
      </c>
      <c r="B510" s="10">
        <v>908</v>
      </c>
      <c r="C510" s="10" t="s">
        <v>32</v>
      </c>
      <c r="D510" s="10">
        <v>4420000</v>
      </c>
      <c r="E510" s="10"/>
      <c r="F510" s="46">
        <f>F511+F512+F513+F514</f>
        <v>0</v>
      </c>
      <c r="G510" s="10"/>
      <c r="H510" s="46">
        <f>H511+H512+H513+H514</f>
        <v>10932391</v>
      </c>
      <c r="I510" s="10"/>
      <c r="J510" s="46">
        <f>J511+J512+J513+J514</f>
        <v>10932391</v>
      </c>
      <c r="K510" s="10"/>
      <c r="L510" s="46">
        <f>L511+L512+L513+L514</f>
        <v>10932391</v>
      </c>
    </row>
    <row r="511" spans="1:12" ht="15.75">
      <c r="A511" s="1" t="s">
        <v>323</v>
      </c>
      <c r="B511" s="10" t="s">
        <v>77</v>
      </c>
      <c r="C511" s="10" t="s">
        <v>32</v>
      </c>
      <c r="D511" s="10" t="s">
        <v>33</v>
      </c>
      <c r="E511" s="10" t="s">
        <v>318</v>
      </c>
      <c r="F511" s="46">
        <v>0</v>
      </c>
      <c r="G511" s="10" t="s">
        <v>498</v>
      </c>
      <c r="H511" s="46">
        <f>F511+G511</f>
        <v>8880042</v>
      </c>
      <c r="I511" s="10" t="s">
        <v>567</v>
      </c>
      <c r="J511" s="46">
        <f>H511+I511</f>
        <v>8880042</v>
      </c>
      <c r="K511" s="10"/>
      <c r="L511" s="46">
        <f>J511+K511</f>
        <v>8880042</v>
      </c>
    </row>
    <row r="512" spans="1:12" ht="31.5" customHeight="1">
      <c r="A512" s="1" t="s">
        <v>324</v>
      </c>
      <c r="B512" s="10" t="s">
        <v>77</v>
      </c>
      <c r="C512" s="10" t="s">
        <v>32</v>
      </c>
      <c r="D512" s="10" t="s">
        <v>33</v>
      </c>
      <c r="E512" s="10" t="s">
        <v>319</v>
      </c>
      <c r="F512" s="46">
        <v>0</v>
      </c>
      <c r="G512" s="10" t="s">
        <v>499</v>
      </c>
      <c r="H512" s="46">
        <f>F512+G512</f>
        <v>13327</v>
      </c>
      <c r="I512" s="10" t="s">
        <v>381</v>
      </c>
      <c r="J512" s="46">
        <f>H512+I512</f>
        <v>13327</v>
      </c>
      <c r="K512" s="10"/>
      <c r="L512" s="46">
        <f>J512+K512</f>
        <v>13327</v>
      </c>
    </row>
    <row r="513" spans="1:12" ht="33.75" customHeight="1">
      <c r="A513" s="1" t="s">
        <v>325</v>
      </c>
      <c r="B513" s="10" t="s">
        <v>77</v>
      </c>
      <c r="C513" s="10" t="s">
        <v>32</v>
      </c>
      <c r="D513" s="10" t="s">
        <v>33</v>
      </c>
      <c r="E513" s="10" t="s">
        <v>320</v>
      </c>
      <c r="F513" s="46">
        <v>0</v>
      </c>
      <c r="G513" s="10" t="s">
        <v>500</v>
      </c>
      <c r="H513" s="46">
        <f>F513+G513</f>
        <v>246100</v>
      </c>
      <c r="I513" s="10" t="s">
        <v>381</v>
      </c>
      <c r="J513" s="46">
        <f>H513+I513</f>
        <v>246100</v>
      </c>
      <c r="K513" s="10"/>
      <c r="L513" s="46">
        <f>J513+K513</f>
        <v>246100</v>
      </c>
    </row>
    <row r="514" spans="1:12" ht="32.25" customHeight="1">
      <c r="A514" s="1" t="s">
        <v>370</v>
      </c>
      <c r="B514" s="10" t="s">
        <v>77</v>
      </c>
      <c r="C514" s="10" t="s">
        <v>32</v>
      </c>
      <c r="D514" s="10" t="s">
        <v>33</v>
      </c>
      <c r="E514" s="10" t="s">
        <v>321</v>
      </c>
      <c r="F514" s="46">
        <v>0</v>
      </c>
      <c r="G514" s="70">
        <v>1792922</v>
      </c>
      <c r="H514" s="46">
        <f>F514+G514</f>
        <v>1792922</v>
      </c>
      <c r="I514" s="70">
        <v>0</v>
      </c>
      <c r="J514" s="46">
        <f>H514+I514</f>
        <v>1792922</v>
      </c>
      <c r="K514" s="70"/>
      <c r="L514" s="46">
        <f>J514+K514</f>
        <v>1792922</v>
      </c>
    </row>
    <row r="515" spans="1:12" ht="31.5">
      <c r="A515" s="1" t="s">
        <v>164</v>
      </c>
      <c r="B515" s="10">
        <v>908</v>
      </c>
      <c r="C515" s="10" t="s">
        <v>32</v>
      </c>
      <c r="D515" s="10">
        <v>4430000</v>
      </c>
      <c r="E515" s="10"/>
      <c r="F515" s="45">
        <f>F516+F517+F518</f>
        <v>0</v>
      </c>
      <c r="G515" s="10"/>
      <c r="H515" s="45">
        <f>H516+H517+H518</f>
        <v>1592790</v>
      </c>
      <c r="I515" s="10"/>
      <c r="J515" s="45">
        <f>J516+J517+J518</f>
        <v>1592790</v>
      </c>
      <c r="K515" s="10"/>
      <c r="L515" s="45">
        <f>L516+L517+L518</f>
        <v>1592790</v>
      </c>
    </row>
    <row r="516" spans="1:12" ht="15.75">
      <c r="A516" s="1" t="s">
        <v>323</v>
      </c>
      <c r="B516" s="10">
        <v>908</v>
      </c>
      <c r="C516" s="10" t="s">
        <v>32</v>
      </c>
      <c r="D516" s="10">
        <v>4430000</v>
      </c>
      <c r="E516" s="10" t="s">
        <v>318</v>
      </c>
      <c r="F516" s="46">
        <v>0</v>
      </c>
      <c r="G516" s="10" t="s">
        <v>501</v>
      </c>
      <c r="H516" s="46">
        <f>F516+G516</f>
        <v>1552790</v>
      </c>
      <c r="I516" s="10" t="s">
        <v>381</v>
      </c>
      <c r="J516" s="46">
        <f>H516+I516</f>
        <v>1552790</v>
      </c>
      <c r="K516" s="10"/>
      <c r="L516" s="46">
        <f>J516+K516</f>
        <v>1552790</v>
      </c>
    </row>
    <row r="517" spans="1:12" ht="30.75" customHeight="1">
      <c r="A517" s="1" t="s">
        <v>324</v>
      </c>
      <c r="B517" s="10" t="s">
        <v>77</v>
      </c>
      <c r="C517" s="10" t="s">
        <v>32</v>
      </c>
      <c r="D517" s="10" t="s">
        <v>112</v>
      </c>
      <c r="E517" s="10" t="s">
        <v>319</v>
      </c>
      <c r="F517" s="46">
        <v>0</v>
      </c>
      <c r="G517" s="10" t="s">
        <v>502</v>
      </c>
      <c r="H517" s="46">
        <f>F517+G517</f>
        <v>20000</v>
      </c>
      <c r="I517" s="10" t="s">
        <v>381</v>
      </c>
      <c r="J517" s="46">
        <f>H517+I517</f>
        <v>20000</v>
      </c>
      <c r="K517" s="10"/>
      <c r="L517" s="46">
        <f>J517+K517</f>
        <v>20000</v>
      </c>
    </row>
    <row r="518" spans="1:12" ht="30" customHeight="1">
      <c r="A518" s="1" t="s">
        <v>370</v>
      </c>
      <c r="B518" s="10" t="s">
        <v>77</v>
      </c>
      <c r="C518" s="10" t="s">
        <v>32</v>
      </c>
      <c r="D518" s="10" t="s">
        <v>112</v>
      </c>
      <c r="E518" s="10" t="s">
        <v>321</v>
      </c>
      <c r="F518" s="46">
        <v>0</v>
      </c>
      <c r="G518" s="10" t="s">
        <v>502</v>
      </c>
      <c r="H518" s="46">
        <f>F518+G518</f>
        <v>20000</v>
      </c>
      <c r="I518" s="10" t="s">
        <v>381</v>
      </c>
      <c r="J518" s="46">
        <f>H518+I518</f>
        <v>20000</v>
      </c>
      <c r="K518" s="10"/>
      <c r="L518" s="46">
        <f>J518+K518</f>
        <v>20000</v>
      </c>
    </row>
    <row r="519" spans="1:12" ht="30.75" customHeight="1" hidden="1">
      <c r="A519" s="1" t="s">
        <v>419</v>
      </c>
      <c r="B519" s="10" t="s">
        <v>77</v>
      </c>
      <c r="C519" s="10" t="s">
        <v>32</v>
      </c>
      <c r="D519" s="10" t="s">
        <v>416</v>
      </c>
      <c r="E519" s="10"/>
      <c r="F519" s="46">
        <f>F520</f>
        <v>0</v>
      </c>
      <c r="G519" s="10"/>
      <c r="H519" s="46">
        <f>H520</f>
        <v>0</v>
      </c>
      <c r="I519" s="10"/>
      <c r="J519" s="46">
        <f>J520</f>
        <v>0</v>
      </c>
      <c r="K519" s="10"/>
      <c r="L519" s="46">
        <f>L520</f>
        <v>0</v>
      </c>
    </row>
    <row r="520" spans="1:12" ht="30.75" customHeight="1" hidden="1">
      <c r="A520" s="1" t="s">
        <v>323</v>
      </c>
      <c r="B520" s="10" t="s">
        <v>77</v>
      </c>
      <c r="C520" s="10" t="s">
        <v>32</v>
      </c>
      <c r="D520" s="10" t="s">
        <v>416</v>
      </c>
      <c r="E520" s="10" t="s">
        <v>318</v>
      </c>
      <c r="F520" s="46">
        <v>0</v>
      </c>
      <c r="G520" s="10" t="s">
        <v>381</v>
      </c>
      <c r="H520" s="46">
        <f>F520+G520</f>
        <v>0</v>
      </c>
      <c r="I520" s="10" t="s">
        <v>381</v>
      </c>
      <c r="J520" s="46">
        <f>H520+I520</f>
        <v>0</v>
      </c>
      <c r="K520" s="10"/>
      <c r="L520" s="46">
        <f>J520+K520</f>
        <v>0</v>
      </c>
    </row>
    <row r="521" spans="1:12" ht="30.75" customHeight="1" hidden="1">
      <c r="A521" s="1" t="s">
        <v>418</v>
      </c>
      <c r="B521" s="10" t="s">
        <v>77</v>
      </c>
      <c r="C521" s="10" t="s">
        <v>32</v>
      </c>
      <c r="D521" s="10" t="s">
        <v>417</v>
      </c>
      <c r="E521" s="10"/>
      <c r="F521" s="46">
        <f>F522</f>
        <v>0</v>
      </c>
      <c r="G521" s="10"/>
      <c r="H521" s="46">
        <f>H522</f>
        <v>0</v>
      </c>
      <c r="I521" s="10"/>
      <c r="J521" s="46">
        <f>J522</f>
        <v>0</v>
      </c>
      <c r="K521" s="10"/>
      <c r="L521" s="46">
        <f>L522</f>
        <v>0</v>
      </c>
    </row>
    <row r="522" spans="1:12" ht="30.75" customHeight="1" hidden="1">
      <c r="A522" s="1" t="s">
        <v>370</v>
      </c>
      <c r="B522" s="10" t="s">
        <v>77</v>
      </c>
      <c r="C522" s="10" t="s">
        <v>32</v>
      </c>
      <c r="D522" s="10" t="s">
        <v>417</v>
      </c>
      <c r="E522" s="10" t="s">
        <v>321</v>
      </c>
      <c r="F522" s="46">
        <v>0</v>
      </c>
      <c r="G522" s="10" t="s">
        <v>381</v>
      </c>
      <c r="H522" s="46">
        <f>F522+G522</f>
        <v>0</v>
      </c>
      <c r="I522" s="10" t="s">
        <v>381</v>
      </c>
      <c r="J522" s="46">
        <f>H522+I522</f>
        <v>0</v>
      </c>
      <c r="K522" s="10"/>
      <c r="L522" s="46">
        <f>J522+K522</f>
        <v>0</v>
      </c>
    </row>
    <row r="523" spans="1:12" ht="0.75" customHeight="1" hidden="1">
      <c r="A523" s="36" t="s">
        <v>237</v>
      </c>
      <c r="B523" s="10" t="s">
        <v>77</v>
      </c>
      <c r="C523" s="39" t="s">
        <v>32</v>
      </c>
      <c r="D523" s="10" t="s">
        <v>298</v>
      </c>
      <c r="E523" s="10"/>
      <c r="F523" s="46">
        <f>F524</f>
        <v>0</v>
      </c>
      <c r="G523" s="10"/>
      <c r="H523" s="46">
        <f>H524</f>
        <v>0</v>
      </c>
      <c r="I523" s="10"/>
      <c r="J523" s="46">
        <f>J524</f>
        <v>0</v>
      </c>
      <c r="K523" s="10"/>
      <c r="L523" s="46">
        <f>L524</f>
        <v>0</v>
      </c>
    </row>
    <row r="524" spans="1:12" ht="0.75" customHeight="1" hidden="1">
      <c r="A524" s="18" t="s">
        <v>325</v>
      </c>
      <c r="B524" s="10" t="s">
        <v>77</v>
      </c>
      <c r="C524" s="39" t="s">
        <v>32</v>
      </c>
      <c r="D524" s="10" t="s">
        <v>298</v>
      </c>
      <c r="E524" s="10" t="s">
        <v>320</v>
      </c>
      <c r="F524" s="46">
        <v>0</v>
      </c>
      <c r="G524" s="10" t="s">
        <v>381</v>
      </c>
      <c r="H524" s="46">
        <f>F524+G524</f>
        <v>0</v>
      </c>
      <c r="I524" s="10" t="s">
        <v>381</v>
      </c>
      <c r="J524" s="46">
        <f>H524+I524</f>
        <v>0</v>
      </c>
      <c r="K524" s="10"/>
      <c r="L524" s="46">
        <f>J524+K524</f>
        <v>0</v>
      </c>
    </row>
    <row r="525" spans="1:12" ht="51.75" customHeight="1" hidden="1">
      <c r="A525" s="1" t="s">
        <v>311</v>
      </c>
      <c r="B525" s="10" t="s">
        <v>77</v>
      </c>
      <c r="C525" s="10" t="s">
        <v>32</v>
      </c>
      <c r="D525" s="10" t="s">
        <v>259</v>
      </c>
      <c r="E525" s="10"/>
      <c r="F525" s="46">
        <f>F526</f>
        <v>0</v>
      </c>
      <c r="G525" s="10"/>
      <c r="H525" s="46">
        <f>H526</f>
        <v>42420</v>
      </c>
      <c r="I525" s="10" t="s">
        <v>381</v>
      </c>
      <c r="J525" s="46">
        <f>J526</f>
        <v>0</v>
      </c>
      <c r="K525" s="10"/>
      <c r="L525" s="46">
        <f>L526</f>
        <v>0</v>
      </c>
    </row>
    <row r="526" spans="1:12" ht="30.75" customHeight="1" hidden="1">
      <c r="A526" s="18" t="s">
        <v>325</v>
      </c>
      <c r="B526" s="10" t="s">
        <v>77</v>
      </c>
      <c r="C526" s="10" t="s">
        <v>32</v>
      </c>
      <c r="D526" s="10" t="s">
        <v>259</v>
      </c>
      <c r="E526" s="10" t="s">
        <v>320</v>
      </c>
      <c r="F526" s="46">
        <v>0</v>
      </c>
      <c r="G526" s="10" t="s">
        <v>485</v>
      </c>
      <c r="H526" s="46">
        <f>F526+G526</f>
        <v>42420</v>
      </c>
      <c r="I526" s="10" t="s">
        <v>578</v>
      </c>
      <c r="J526" s="46">
        <f>H526+I526</f>
        <v>0</v>
      </c>
      <c r="K526" s="10"/>
      <c r="L526" s="46">
        <f>J526+K526</f>
        <v>0</v>
      </c>
    </row>
    <row r="527" spans="1:12" ht="95.25" customHeight="1" hidden="1">
      <c r="A527" s="18" t="s">
        <v>286</v>
      </c>
      <c r="B527" s="10" t="s">
        <v>77</v>
      </c>
      <c r="C527" s="10" t="s">
        <v>32</v>
      </c>
      <c r="D527" s="10" t="s">
        <v>287</v>
      </c>
      <c r="E527" s="10"/>
      <c r="F527" s="46">
        <f>F528</f>
        <v>0</v>
      </c>
      <c r="G527" s="10"/>
      <c r="H527" s="46">
        <f>H528</f>
        <v>0</v>
      </c>
      <c r="I527" s="10"/>
      <c r="J527" s="46">
        <f>J528</f>
        <v>0</v>
      </c>
      <c r="K527" s="10"/>
      <c r="L527" s="46">
        <f>L528</f>
        <v>0</v>
      </c>
    </row>
    <row r="528" spans="1:12" ht="36.75" customHeight="1" hidden="1">
      <c r="A528" s="1" t="s">
        <v>370</v>
      </c>
      <c r="B528" s="8" t="s">
        <v>77</v>
      </c>
      <c r="C528" s="29" t="s">
        <v>32</v>
      </c>
      <c r="D528" s="8" t="s">
        <v>287</v>
      </c>
      <c r="E528" s="8" t="s">
        <v>321</v>
      </c>
      <c r="F528" s="46">
        <v>0</v>
      </c>
      <c r="G528" s="8"/>
      <c r="H528" s="46">
        <f>F528+G528</f>
        <v>0</v>
      </c>
      <c r="I528" s="8"/>
      <c r="J528" s="46">
        <f>H528+I528</f>
        <v>0</v>
      </c>
      <c r="K528" s="8"/>
      <c r="L528" s="46">
        <f>J528+K528</f>
        <v>0</v>
      </c>
    </row>
    <row r="529" spans="1:12" ht="30.75" customHeight="1">
      <c r="A529" s="1" t="s">
        <v>222</v>
      </c>
      <c r="B529" s="10">
        <v>908</v>
      </c>
      <c r="C529" s="10" t="s">
        <v>219</v>
      </c>
      <c r="D529" s="10"/>
      <c r="E529" s="10"/>
      <c r="F529" s="45" t="e">
        <f>#REF!+F536+F530</f>
        <v>#REF!</v>
      </c>
      <c r="G529" s="10"/>
      <c r="H529" s="45">
        <f>H536+H530</f>
        <v>1947900</v>
      </c>
      <c r="I529" s="10"/>
      <c r="J529" s="45">
        <f>J536+J530</f>
        <v>3764320</v>
      </c>
      <c r="K529" s="10"/>
      <c r="L529" s="45">
        <f>L536+L530</f>
        <v>3764825.5</v>
      </c>
    </row>
    <row r="530" spans="1:12" ht="15.75">
      <c r="A530" s="18" t="s">
        <v>139</v>
      </c>
      <c r="B530" s="8" t="s">
        <v>77</v>
      </c>
      <c r="C530" s="29" t="s">
        <v>219</v>
      </c>
      <c r="D530" s="8" t="s">
        <v>86</v>
      </c>
      <c r="E530" s="8"/>
      <c r="F530" s="45">
        <f>F531+F532+F534</f>
        <v>0</v>
      </c>
      <c r="G530" s="10"/>
      <c r="H530" s="45">
        <f>H531+H532+H534+H533</f>
        <v>439900</v>
      </c>
      <c r="I530" s="10"/>
      <c r="J530" s="45">
        <f>J531+J532+J534+J533</f>
        <v>439900</v>
      </c>
      <c r="K530" s="10"/>
      <c r="L530" s="45">
        <f>L531+L532+L534+L533+L535</f>
        <v>439900</v>
      </c>
    </row>
    <row r="531" spans="1:12" ht="15.75">
      <c r="A531" s="1" t="s">
        <v>323</v>
      </c>
      <c r="B531" s="8" t="s">
        <v>77</v>
      </c>
      <c r="C531" s="29" t="s">
        <v>219</v>
      </c>
      <c r="D531" s="8" t="s">
        <v>86</v>
      </c>
      <c r="E531" s="8" t="s">
        <v>347</v>
      </c>
      <c r="F531" s="46">
        <v>0</v>
      </c>
      <c r="G531" s="10" t="s">
        <v>503</v>
      </c>
      <c r="H531" s="46">
        <f>F531+G531</f>
        <v>426546</v>
      </c>
      <c r="I531" s="10" t="s">
        <v>381</v>
      </c>
      <c r="J531" s="46">
        <f>H531+I531</f>
        <v>426546</v>
      </c>
      <c r="K531" s="10"/>
      <c r="L531" s="46">
        <f>J531+K531</f>
        <v>426546</v>
      </c>
    </row>
    <row r="532" spans="1:12" ht="30.75" customHeight="1">
      <c r="A532" s="1" t="s">
        <v>324</v>
      </c>
      <c r="B532" s="8" t="s">
        <v>77</v>
      </c>
      <c r="C532" s="29" t="s">
        <v>219</v>
      </c>
      <c r="D532" s="8" t="s">
        <v>86</v>
      </c>
      <c r="E532" s="8" t="s">
        <v>353</v>
      </c>
      <c r="F532" s="46">
        <v>0</v>
      </c>
      <c r="G532" s="10" t="s">
        <v>504</v>
      </c>
      <c r="H532" s="46">
        <f>F532+G532</f>
        <v>4800</v>
      </c>
      <c r="I532" s="10" t="s">
        <v>381</v>
      </c>
      <c r="J532" s="46">
        <f>H532+I532</f>
        <v>4800</v>
      </c>
      <c r="K532" s="10"/>
      <c r="L532" s="46">
        <f>J532+K532</f>
        <v>4800</v>
      </c>
    </row>
    <row r="533" spans="1:12" ht="30.75" customHeight="1">
      <c r="A533" s="1" t="s">
        <v>325</v>
      </c>
      <c r="B533" s="8" t="s">
        <v>77</v>
      </c>
      <c r="C533" s="29" t="s">
        <v>219</v>
      </c>
      <c r="D533" s="8" t="s">
        <v>86</v>
      </c>
      <c r="E533" s="8" t="s">
        <v>320</v>
      </c>
      <c r="F533" s="46"/>
      <c r="G533" s="10" t="s">
        <v>505</v>
      </c>
      <c r="H533" s="46">
        <v>7600</v>
      </c>
      <c r="I533" s="10" t="s">
        <v>381</v>
      </c>
      <c r="J533" s="46">
        <f>H533+I533</f>
        <v>7600</v>
      </c>
      <c r="K533" s="10" t="s">
        <v>632</v>
      </c>
      <c r="L533" s="46">
        <f>J533+K533</f>
        <v>7850</v>
      </c>
    </row>
    <row r="534" spans="1:12" ht="30.75" customHeight="1">
      <c r="A534" s="1" t="s">
        <v>370</v>
      </c>
      <c r="B534" s="8" t="s">
        <v>77</v>
      </c>
      <c r="C534" s="29" t="s">
        <v>219</v>
      </c>
      <c r="D534" s="8" t="s">
        <v>86</v>
      </c>
      <c r="E534" s="8" t="s">
        <v>321</v>
      </c>
      <c r="F534" s="46">
        <v>0</v>
      </c>
      <c r="G534" s="10" t="s">
        <v>506</v>
      </c>
      <c r="H534" s="46">
        <v>954</v>
      </c>
      <c r="I534" s="10" t="s">
        <v>381</v>
      </c>
      <c r="J534" s="46">
        <f>H534+I534</f>
        <v>954</v>
      </c>
      <c r="K534" s="10" t="s">
        <v>633</v>
      </c>
      <c r="L534" s="46">
        <f>J534+K534</f>
        <v>703.99</v>
      </c>
    </row>
    <row r="535" spans="1:12" ht="34.5" customHeight="1">
      <c r="A535" s="1" t="s">
        <v>348</v>
      </c>
      <c r="B535" s="8" t="s">
        <v>77</v>
      </c>
      <c r="C535" s="29" t="s">
        <v>219</v>
      </c>
      <c r="D535" s="8" t="s">
        <v>86</v>
      </c>
      <c r="E535" s="8" t="s">
        <v>322</v>
      </c>
      <c r="F535" s="46"/>
      <c r="G535" s="10"/>
      <c r="H535" s="46"/>
      <c r="I535" s="10"/>
      <c r="J535" s="46"/>
      <c r="K535" s="10" t="s">
        <v>635</v>
      </c>
      <c r="L535" s="46">
        <f>J535+K535</f>
        <v>0.01</v>
      </c>
    </row>
    <row r="536" spans="1:12" ht="33" customHeight="1">
      <c r="A536" s="18" t="s">
        <v>102</v>
      </c>
      <c r="B536" s="8" t="s">
        <v>77</v>
      </c>
      <c r="C536" s="8" t="s">
        <v>219</v>
      </c>
      <c r="D536" s="8" t="s">
        <v>79</v>
      </c>
      <c r="E536" s="8"/>
      <c r="F536" s="45">
        <f>F537+F541+F543+F546</f>
        <v>0</v>
      </c>
      <c r="G536" s="8"/>
      <c r="H536" s="45">
        <f>H537+H541+H543+H546</f>
        <v>1508000</v>
      </c>
      <c r="I536" s="8"/>
      <c r="J536" s="45">
        <f>J537+J541+J543+J546+J539</f>
        <v>3324420</v>
      </c>
      <c r="K536" s="8"/>
      <c r="L536" s="45">
        <f>L537+L541+L543+L546+L539</f>
        <v>3324925.5</v>
      </c>
    </row>
    <row r="537" spans="1:12" ht="34.5" customHeight="1">
      <c r="A537" s="18" t="s">
        <v>581</v>
      </c>
      <c r="B537" s="8" t="s">
        <v>77</v>
      </c>
      <c r="C537" s="8" t="s">
        <v>219</v>
      </c>
      <c r="D537" s="8" t="s">
        <v>258</v>
      </c>
      <c r="E537" s="8"/>
      <c r="F537" s="45">
        <f>F538</f>
        <v>0</v>
      </c>
      <c r="G537" s="8"/>
      <c r="H537" s="45">
        <f>H538</f>
        <v>600000</v>
      </c>
      <c r="I537" s="8"/>
      <c r="J537" s="45">
        <f>J538</f>
        <v>600000</v>
      </c>
      <c r="K537" s="8"/>
      <c r="L537" s="45">
        <f>L538</f>
        <v>600000</v>
      </c>
    </row>
    <row r="538" spans="1:12" ht="16.5" customHeight="1">
      <c r="A538" s="1" t="s">
        <v>332</v>
      </c>
      <c r="B538" s="8" t="s">
        <v>77</v>
      </c>
      <c r="C538" s="8" t="s">
        <v>219</v>
      </c>
      <c r="D538" s="8" t="s">
        <v>258</v>
      </c>
      <c r="E538" s="8" t="s">
        <v>331</v>
      </c>
      <c r="F538" s="46">
        <v>0</v>
      </c>
      <c r="G538" s="8" t="s">
        <v>508</v>
      </c>
      <c r="H538" s="46">
        <f>F538+G538</f>
        <v>600000</v>
      </c>
      <c r="I538" s="8" t="s">
        <v>381</v>
      </c>
      <c r="J538" s="46">
        <f>H538+I538</f>
        <v>600000</v>
      </c>
      <c r="K538" s="8"/>
      <c r="L538" s="46">
        <f>J538+K538</f>
        <v>600000</v>
      </c>
    </row>
    <row r="539" spans="1:12" ht="51" customHeight="1">
      <c r="A539" s="1" t="s">
        <v>311</v>
      </c>
      <c r="B539" s="10" t="s">
        <v>77</v>
      </c>
      <c r="C539" s="10" t="s">
        <v>219</v>
      </c>
      <c r="D539" s="10" t="s">
        <v>259</v>
      </c>
      <c r="E539" s="10"/>
      <c r="F539" s="46"/>
      <c r="G539" s="8"/>
      <c r="H539" s="46"/>
      <c r="I539" s="8"/>
      <c r="J539" s="46">
        <f>J540</f>
        <v>42420</v>
      </c>
      <c r="K539" s="8"/>
      <c r="L539" s="46">
        <f>L540</f>
        <v>42925.5</v>
      </c>
    </row>
    <row r="540" spans="1:12" ht="53.25" customHeight="1">
      <c r="A540" s="18" t="s">
        <v>325</v>
      </c>
      <c r="B540" s="10" t="s">
        <v>77</v>
      </c>
      <c r="C540" s="10" t="s">
        <v>219</v>
      </c>
      <c r="D540" s="10" t="s">
        <v>259</v>
      </c>
      <c r="E540" s="10" t="s">
        <v>320</v>
      </c>
      <c r="F540" s="46"/>
      <c r="G540" s="8"/>
      <c r="H540" s="46"/>
      <c r="I540" s="8" t="s">
        <v>485</v>
      </c>
      <c r="J540" s="46">
        <f>H540+I540</f>
        <v>42420</v>
      </c>
      <c r="K540" s="8" t="s">
        <v>667</v>
      </c>
      <c r="L540" s="46">
        <f>J540+K540</f>
        <v>42925.5</v>
      </c>
    </row>
    <row r="541" spans="1:12" ht="113.25" customHeight="1">
      <c r="A541" s="77" t="s">
        <v>484</v>
      </c>
      <c r="B541" s="80" t="s">
        <v>77</v>
      </c>
      <c r="C541" s="8" t="s">
        <v>219</v>
      </c>
      <c r="D541" s="8" t="s">
        <v>587</v>
      </c>
      <c r="E541" s="8"/>
      <c r="F541" s="45">
        <f>F542</f>
        <v>0</v>
      </c>
      <c r="G541" s="8"/>
      <c r="H541" s="45">
        <f>H542</f>
        <v>58000</v>
      </c>
      <c r="I541" s="8"/>
      <c r="J541" s="45">
        <f>J542</f>
        <v>58000</v>
      </c>
      <c r="K541" s="8"/>
      <c r="L541" s="45">
        <f>L542</f>
        <v>58000</v>
      </c>
    </row>
    <row r="542" spans="1:12" ht="15.75">
      <c r="A542" s="1" t="s">
        <v>332</v>
      </c>
      <c r="B542" s="8" t="s">
        <v>77</v>
      </c>
      <c r="C542" s="8" t="s">
        <v>219</v>
      </c>
      <c r="D542" s="8" t="s">
        <v>587</v>
      </c>
      <c r="E542" s="8" t="s">
        <v>331</v>
      </c>
      <c r="F542" s="46">
        <v>0</v>
      </c>
      <c r="G542" s="8" t="s">
        <v>509</v>
      </c>
      <c r="H542" s="46">
        <f>F542+G542</f>
        <v>58000</v>
      </c>
      <c r="I542" s="8" t="s">
        <v>381</v>
      </c>
      <c r="J542" s="46">
        <f>H542+I542</f>
        <v>58000</v>
      </c>
      <c r="K542" s="8"/>
      <c r="L542" s="46">
        <f>J542+K542</f>
        <v>58000</v>
      </c>
    </row>
    <row r="543" spans="1:12" ht="66.75" customHeight="1">
      <c r="A543" s="18" t="s">
        <v>280</v>
      </c>
      <c r="B543" s="8" t="s">
        <v>77</v>
      </c>
      <c r="C543" s="8" t="s">
        <v>219</v>
      </c>
      <c r="D543" s="8" t="s">
        <v>281</v>
      </c>
      <c r="E543" s="8"/>
      <c r="F543" s="45">
        <f>F544+F545</f>
        <v>0</v>
      </c>
      <c r="G543" s="8"/>
      <c r="H543" s="45">
        <f>H544+H545</f>
        <v>850000</v>
      </c>
      <c r="I543" s="8"/>
      <c r="J543" s="45">
        <f>J544+J545</f>
        <v>2624000</v>
      </c>
      <c r="K543" s="8"/>
      <c r="L543" s="45">
        <f>L544+L545</f>
        <v>2624000</v>
      </c>
    </row>
    <row r="544" spans="1:12" ht="50.25" customHeight="1">
      <c r="A544" s="1" t="s">
        <v>371</v>
      </c>
      <c r="B544" s="8" t="s">
        <v>77</v>
      </c>
      <c r="C544" s="8" t="s">
        <v>219</v>
      </c>
      <c r="D544" s="8" t="s">
        <v>281</v>
      </c>
      <c r="E544" s="8" t="s">
        <v>330</v>
      </c>
      <c r="F544" s="46">
        <v>0</v>
      </c>
      <c r="G544" s="8" t="s">
        <v>568</v>
      </c>
      <c r="H544" s="46">
        <v>300000</v>
      </c>
      <c r="I544" s="8" t="s">
        <v>569</v>
      </c>
      <c r="J544" s="46">
        <f>H544+I544</f>
        <v>2044000</v>
      </c>
      <c r="K544" s="8"/>
      <c r="L544" s="46">
        <f>J544+K544</f>
        <v>2044000</v>
      </c>
    </row>
    <row r="545" spans="1:12" ht="18" customHeight="1">
      <c r="A545" s="1" t="s">
        <v>332</v>
      </c>
      <c r="B545" s="8" t="s">
        <v>77</v>
      </c>
      <c r="C545" s="8" t="s">
        <v>219</v>
      </c>
      <c r="D545" s="8" t="s">
        <v>281</v>
      </c>
      <c r="E545" s="8" t="s">
        <v>331</v>
      </c>
      <c r="F545" s="46">
        <v>0</v>
      </c>
      <c r="G545" s="8" t="s">
        <v>507</v>
      </c>
      <c r="H545" s="46">
        <f>F545+G545</f>
        <v>550000</v>
      </c>
      <c r="I545" s="8" t="s">
        <v>510</v>
      </c>
      <c r="J545" s="46">
        <f>H545+I545</f>
        <v>580000</v>
      </c>
      <c r="K545" s="8"/>
      <c r="L545" s="46">
        <f>J545+K545</f>
        <v>580000</v>
      </c>
    </row>
    <row r="546" spans="1:12" ht="0.75" customHeight="1" hidden="1">
      <c r="A546" s="18" t="s">
        <v>282</v>
      </c>
      <c r="B546" s="8" t="s">
        <v>77</v>
      </c>
      <c r="C546" s="8" t="s">
        <v>219</v>
      </c>
      <c r="D546" s="8" t="s">
        <v>283</v>
      </c>
      <c r="E546" s="8"/>
      <c r="F546" s="45">
        <f>F547</f>
        <v>0</v>
      </c>
      <c r="G546" s="8"/>
      <c r="H546" s="45">
        <f>H547</f>
        <v>0</v>
      </c>
      <c r="I546" s="8"/>
      <c r="J546" s="45">
        <f>J547</f>
        <v>0</v>
      </c>
      <c r="K546" s="8"/>
      <c r="L546" s="45">
        <f>L547</f>
        <v>0</v>
      </c>
    </row>
    <row r="547" spans="1:12" ht="18.75" customHeight="1" hidden="1">
      <c r="A547" s="1" t="s">
        <v>332</v>
      </c>
      <c r="B547" s="8" t="s">
        <v>77</v>
      </c>
      <c r="C547" s="8" t="s">
        <v>219</v>
      </c>
      <c r="D547" s="8" t="s">
        <v>283</v>
      </c>
      <c r="E547" s="8" t="s">
        <v>331</v>
      </c>
      <c r="F547" s="46">
        <v>0</v>
      </c>
      <c r="G547" s="8"/>
      <c r="H547" s="46">
        <f>F547+G547</f>
        <v>0</v>
      </c>
      <c r="I547" s="8"/>
      <c r="J547" s="46">
        <f>H547+I547</f>
        <v>0</v>
      </c>
      <c r="K547" s="8"/>
      <c r="L547" s="46">
        <f>J547+K547</f>
        <v>0</v>
      </c>
    </row>
    <row r="548" spans="1:12" ht="31.5">
      <c r="A548" s="22" t="s">
        <v>245</v>
      </c>
      <c r="B548" s="16" t="s">
        <v>177</v>
      </c>
      <c r="C548" s="10"/>
      <c r="D548" s="10"/>
      <c r="E548" s="10"/>
      <c r="F548" s="42">
        <f>F549+F570</f>
        <v>0</v>
      </c>
      <c r="G548" s="10"/>
      <c r="H548" s="42">
        <f>H549+H570</f>
        <v>3367900</v>
      </c>
      <c r="I548" s="10"/>
      <c r="J548" s="42">
        <f>J549+J570</f>
        <v>3717900</v>
      </c>
      <c r="K548" s="10"/>
      <c r="L548" s="42">
        <f>L549+L570</f>
        <v>3502384</v>
      </c>
    </row>
    <row r="549" spans="1:12" ht="15.75">
      <c r="A549" s="1" t="s">
        <v>137</v>
      </c>
      <c r="B549" s="10" t="s">
        <v>177</v>
      </c>
      <c r="C549" s="10" t="s">
        <v>6</v>
      </c>
      <c r="D549" s="10"/>
      <c r="E549" s="10"/>
      <c r="F549" s="45">
        <f>F550+F555</f>
        <v>0</v>
      </c>
      <c r="G549" s="10"/>
      <c r="H549" s="45">
        <f>H550+H555+H566</f>
        <v>2842800</v>
      </c>
      <c r="I549" s="10"/>
      <c r="J549" s="45">
        <f>J550+J555+J566+J568</f>
        <v>3192800</v>
      </c>
      <c r="K549" s="10"/>
      <c r="L549" s="45">
        <f>L550+L555+L566+L568</f>
        <v>2977284</v>
      </c>
    </row>
    <row r="550" spans="1:12" ht="47.25">
      <c r="A550" s="1" t="s">
        <v>80</v>
      </c>
      <c r="B550" s="10" t="s">
        <v>177</v>
      </c>
      <c r="C550" s="10" t="s">
        <v>7</v>
      </c>
      <c r="D550" s="10"/>
      <c r="E550" s="10"/>
      <c r="F550" s="45">
        <f>F551</f>
        <v>0</v>
      </c>
      <c r="G550" s="10"/>
      <c r="H550" s="45">
        <f>H551</f>
        <v>1211025</v>
      </c>
      <c r="I550" s="10"/>
      <c r="J550" s="45">
        <f>J551</f>
        <v>1211025</v>
      </c>
      <c r="K550" s="10"/>
      <c r="L550" s="45">
        <f>L551</f>
        <v>1211025</v>
      </c>
    </row>
    <row r="551" spans="1:12" ht="67.5" customHeight="1">
      <c r="A551" s="1" t="s">
        <v>81</v>
      </c>
      <c r="B551" s="10" t="s">
        <v>177</v>
      </c>
      <c r="C551" s="10" t="s">
        <v>7</v>
      </c>
      <c r="D551" s="10" t="s">
        <v>82</v>
      </c>
      <c r="E551" s="10"/>
      <c r="F551" s="45">
        <f>F552</f>
        <v>0</v>
      </c>
      <c r="G551" s="10"/>
      <c r="H551" s="45">
        <f>H552</f>
        <v>1211025</v>
      </c>
      <c r="I551" s="10"/>
      <c r="J551" s="45">
        <f>J552</f>
        <v>1211025</v>
      </c>
      <c r="K551" s="10"/>
      <c r="L551" s="45">
        <f>L552</f>
        <v>1211025</v>
      </c>
    </row>
    <row r="552" spans="1:12" ht="18" customHeight="1">
      <c r="A552" s="1" t="s">
        <v>83</v>
      </c>
      <c r="B552" s="10" t="s">
        <v>177</v>
      </c>
      <c r="C552" s="10" t="s">
        <v>7</v>
      </c>
      <c r="D552" s="10" t="s">
        <v>84</v>
      </c>
      <c r="E552" s="10"/>
      <c r="F552" s="46">
        <f>F553+F554</f>
        <v>0</v>
      </c>
      <c r="G552" s="10"/>
      <c r="H552" s="46">
        <f>H553+H554</f>
        <v>1211025</v>
      </c>
      <c r="I552" s="10"/>
      <c r="J552" s="46">
        <f>J553+J554</f>
        <v>1211025</v>
      </c>
      <c r="K552" s="10"/>
      <c r="L552" s="46">
        <f>L553+L554</f>
        <v>1211025</v>
      </c>
    </row>
    <row r="553" spans="1:12" ht="15.75">
      <c r="A553" s="1" t="s">
        <v>323</v>
      </c>
      <c r="B553" s="10" t="s">
        <v>177</v>
      </c>
      <c r="C553" s="10" t="s">
        <v>7</v>
      </c>
      <c r="D553" s="10" t="s">
        <v>84</v>
      </c>
      <c r="E553" s="10" t="s">
        <v>347</v>
      </c>
      <c r="F553" s="46">
        <v>0</v>
      </c>
      <c r="G553" s="10" t="s">
        <v>469</v>
      </c>
      <c r="H553" s="46">
        <f>F553+G553</f>
        <v>1169925</v>
      </c>
      <c r="I553" s="10" t="s">
        <v>381</v>
      </c>
      <c r="J553" s="46">
        <f>H553+I553</f>
        <v>1169925</v>
      </c>
      <c r="K553" s="10"/>
      <c r="L553" s="46">
        <f>J553+K553</f>
        <v>1169925</v>
      </c>
    </row>
    <row r="554" spans="1:12" ht="31.5">
      <c r="A554" s="1" t="s">
        <v>324</v>
      </c>
      <c r="B554" s="10" t="s">
        <v>177</v>
      </c>
      <c r="C554" s="10" t="s">
        <v>7</v>
      </c>
      <c r="D554" s="10" t="s">
        <v>84</v>
      </c>
      <c r="E554" s="10" t="s">
        <v>353</v>
      </c>
      <c r="F554" s="46">
        <v>0</v>
      </c>
      <c r="G554" s="10" t="s">
        <v>470</v>
      </c>
      <c r="H554" s="46">
        <f>F554+G554</f>
        <v>41100</v>
      </c>
      <c r="I554" s="10" t="s">
        <v>381</v>
      </c>
      <c r="J554" s="46">
        <f>H554+I554</f>
        <v>41100</v>
      </c>
      <c r="K554" s="10"/>
      <c r="L554" s="46">
        <f>J554+K554</f>
        <v>41100</v>
      </c>
    </row>
    <row r="555" spans="1:12" ht="65.25" customHeight="1">
      <c r="A555" s="1" t="s">
        <v>85</v>
      </c>
      <c r="B555" s="10" t="s">
        <v>177</v>
      </c>
      <c r="C555" s="10" t="s">
        <v>9</v>
      </c>
      <c r="D555" s="10"/>
      <c r="E555" s="10"/>
      <c r="F555" s="45">
        <f>F556+F564</f>
        <v>0</v>
      </c>
      <c r="G555" s="10"/>
      <c r="H555" s="45">
        <f>H556+H564</f>
        <v>1631775</v>
      </c>
      <c r="I555" s="10"/>
      <c r="J555" s="45">
        <f>J556+J564</f>
        <v>1631775</v>
      </c>
      <c r="K555" s="10"/>
      <c r="L555" s="45">
        <f>L556+L564</f>
        <v>1416259</v>
      </c>
    </row>
    <row r="556" spans="1:12" ht="18.75" customHeight="1">
      <c r="A556" s="1" t="s">
        <v>81</v>
      </c>
      <c r="B556" s="10" t="s">
        <v>177</v>
      </c>
      <c r="C556" s="10" t="s">
        <v>9</v>
      </c>
      <c r="D556" s="10" t="s">
        <v>82</v>
      </c>
      <c r="E556" s="10"/>
      <c r="F556" s="45">
        <f>F557</f>
        <v>0</v>
      </c>
      <c r="G556" s="10"/>
      <c r="H556" s="45">
        <f>H557</f>
        <v>1618775</v>
      </c>
      <c r="I556" s="10"/>
      <c r="J556" s="45">
        <f>J557</f>
        <v>1618775</v>
      </c>
      <c r="K556" s="10"/>
      <c r="L556" s="45">
        <f>L557</f>
        <v>1403259</v>
      </c>
    </row>
    <row r="557" spans="1:12" ht="15.75">
      <c r="A557" s="1" t="s">
        <v>139</v>
      </c>
      <c r="B557" s="10" t="s">
        <v>177</v>
      </c>
      <c r="C557" s="10" t="s">
        <v>9</v>
      </c>
      <c r="D557" s="10" t="s">
        <v>86</v>
      </c>
      <c r="E557" s="10"/>
      <c r="F557" s="46">
        <f>F560+F561+F562+F563+F558+F559</f>
        <v>0</v>
      </c>
      <c r="G557" s="10"/>
      <c r="H557" s="46">
        <f>H560+H561+H562+H563+H558+H559</f>
        <v>1618775</v>
      </c>
      <c r="I557" s="10"/>
      <c r="J557" s="46">
        <f>J560+J561+J562+J563+J558+J559</f>
        <v>1618775</v>
      </c>
      <c r="K557" s="10"/>
      <c r="L557" s="46">
        <f>L560+L561+L562+L563+L558+L559</f>
        <v>1403259</v>
      </c>
    </row>
    <row r="558" spans="1:12" ht="15.75">
      <c r="A558" s="1" t="s">
        <v>323</v>
      </c>
      <c r="B558" s="10" t="s">
        <v>177</v>
      </c>
      <c r="C558" s="10" t="s">
        <v>9</v>
      </c>
      <c r="D558" s="10" t="s">
        <v>86</v>
      </c>
      <c r="E558" s="10" t="s">
        <v>318</v>
      </c>
      <c r="F558" s="46">
        <v>0</v>
      </c>
      <c r="G558" s="10" t="s">
        <v>471</v>
      </c>
      <c r="H558" s="46">
        <f aca="true" t="shared" si="10" ref="H558:J563">F558+G558</f>
        <v>141879</v>
      </c>
      <c r="I558" s="10" t="s">
        <v>381</v>
      </c>
      <c r="J558" s="46">
        <f t="shared" si="10"/>
        <v>141879</v>
      </c>
      <c r="K558" s="10"/>
      <c r="L558" s="46">
        <f aca="true" t="shared" si="11" ref="L558:L563">J558+K558</f>
        <v>141879</v>
      </c>
    </row>
    <row r="559" spans="1:12" ht="31.5">
      <c r="A559" s="1" t="s">
        <v>324</v>
      </c>
      <c r="B559" s="10" t="s">
        <v>177</v>
      </c>
      <c r="C559" s="10" t="s">
        <v>9</v>
      </c>
      <c r="D559" s="10" t="s">
        <v>86</v>
      </c>
      <c r="E559" s="10" t="s">
        <v>319</v>
      </c>
      <c r="F559" s="46">
        <v>0</v>
      </c>
      <c r="G559" s="10" t="s">
        <v>472</v>
      </c>
      <c r="H559" s="46">
        <f t="shared" si="10"/>
        <v>115</v>
      </c>
      <c r="I559" s="10" t="s">
        <v>381</v>
      </c>
      <c r="J559" s="46">
        <f t="shared" si="10"/>
        <v>115</v>
      </c>
      <c r="K559" s="10"/>
      <c r="L559" s="46">
        <f t="shared" si="11"/>
        <v>115</v>
      </c>
    </row>
    <row r="560" spans="1:12" ht="15.75">
      <c r="A560" s="1" t="s">
        <v>323</v>
      </c>
      <c r="B560" s="10" t="s">
        <v>177</v>
      </c>
      <c r="C560" s="10" t="s">
        <v>9</v>
      </c>
      <c r="D560" s="10" t="s">
        <v>86</v>
      </c>
      <c r="E560" s="10" t="s">
        <v>347</v>
      </c>
      <c r="F560" s="46">
        <v>0</v>
      </c>
      <c r="G560" s="10" t="s">
        <v>473</v>
      </c>
      <c r="H560" s="46">
        <f t="shared" si="10"/>
        <v>1329958</v>
      </c>
      <c r="I560" s="10" t="s">
        <v>381</v>
      </c>
      <c r="J560" s="46">
        <f t="shared" si="10"/>
        <v>1329958</v>
      </c>
      <c r="K560" s="70">
        <f>-150000-215516</f>
        <v>-365516</v>
      </c>
      <c r="L560" s="46">
        <f t="shared" si="11"/>
        <v>964442</v>
      </c>
    </row>
    <row r="561" spans="1:12" ht="31.5">
      <c r="A561" s="1" t="s">
        <v>324</v>
      </c>
      <c r="B561" s="10" t="s">
        <v>177</v>
      </c>
      <c r="C561" s="10" t="s">
        <v>9</v>
      </c>
      <c r="D561" s="10" t="s">
        <v>86</v>
      </c>
      <c r="E561" s="10" t="s">
        <v>353</v>
      </c>
      <c r="F561" s="46">
        <v>0</v>
      </c>
      <c r="G561" s="10" t="s">
        <v>474</v>
      </c>
      <c r="H561" s="46">
        <f t="shared" si="10"/>
        <v>10000</v>
      </c>
      <c r="I561" s="10" t="s">
        <v>381</v>
      </c>
      <c r="J561" s="46">
        <f t="shared" si="10"/>
        <v>10000</v>
      </c>
      <c r="K561" s="10"/>
      <c r="L561" s="46">
        <f t="shared" si="11"/>
        <v>10000</v>
      </c>
    </row>
    <row r="562" spans="1:12" ht="47.25">
      <c r="A562" s="1" t="s">
        <v>325</v>
      </c>
      <c r="B562" s="10" t="s">
        <v>177</v>
      </c>
      <c r="C562" s="10" t="s">
        <v>9</v>
      </c>
      <c r="D562" s="10" t="s">
        <v>86</v>
      </c>
      <c r="E562" s="10" t="s">
        <v>320</v>
      </c>
      <c r="F562" s="46">
        <v>0</v>
      </c>
      <c r="G562" s="10" t="s">
        <v>475</v>
      </c>
      <c r="H562" s="46">
        <f t="shared" si="10"/>
        <v>69823</v>
      </c>
      <c r="I562" s="10" t="s">
        <v>381</v>
      </c>
      <c r="J562" s="46">
        <f t="shared" si="10"/>
        <v>69823</v>
      </c>
      <c r="K562" s="10" t="s">
        <v>495</v>
      </c>
      <c r="L562" s="46">
        <f t="shared" si="11"/>
        <v>219823</v>
      </c>
    </row>
    <row r="563" spans="1:12" ht="31.5">
      <c r="A563" s="1" t="s">
        <v>326</v>
      </c>
      <c r="B563" s="10" t="s">
        <v>177</v>
      </c>
      <c r="C563" s="10" t="s">
        <v>9</v>
      </c>
      <c r="D563" s="10" t="s">
        <v>86</v>
      </c>
      <c r="E563" s="10" t="s">
        <v>321</v>
      </c>
      <c r="F563" s="46">
        <v>0</v>
      </c>
      <c r="G563" s="10" t="s">
        <v>476</v>
      </c>
      <c r="H563" s="46">
        <f t="shared" si="10"/>
        <v>67000</v>
      </c>
      <c r="I563" s="10" t="s">
        <v>381</v>
      </c>
      <c r="J563" s="46">
        <f t="shared" si="10"/>
        <v>67000</v>
      </c>
      <c r="K563" s="10"/>
      <c r="L563" s="46">
        <f t="shared" si="11"/>
        <v>67000</v>
      </c>
    </row>
    <row r="564" spans="1:12" ht="47.25">
      <c r="A564" s="1" t="s">
        <v>457</v>
      </c>
      <c r="B564" s="10" t="s">
        <v>177</v>
      </c>
      <c r="C564" s="10" t="s">
        <v>9</v>
      </c>
      <c r="D564" s="10" t="s">
        <v>306</v>
      </c>
      <c r="E564" s="10"/>
      <c r="F564" s="46">
        <f>F565</f>
        <v>0</v>
      </c>
      <c r="G564" s="10"/>
      <c r="H564" s="46">
        <f>H565</f>
        <v>13000</v>
      </c>
      <c r="I564" s="10"/>
      <c r="J564" s="46">
        <f>J565</f>
        <v>13000</v>
      </c>
      <c r="K564" s="10"/>
      <c r="L564" s="46">
        <f>L565</f>
        <v>13000</v>
      </c>
    </row>
    <row r="565" spans="1:12" ht="26.25" customHeight="1">
      <c r="A565" s="1" t="s">
        <v>332</v>
      </c>
      <c r="B565" s="10" t="s">
        <v>177</v>
      </c>
      <c r="C565" s="10" t="s">
        <v>9</v>
      </c>
      <c r="D565" s="10" t="s">
        <v>306</v>
      </c>
      <c r="E565" s="10" t="s">
        <v>331</v>
      </c>
      <c r="F565" s="46">
        <v>0</v>
      </c>
      <c r="G565" s="10" t="s">
        <v>466</v>
      </c>
      <c r="H565" s="46">
        <f>F565+G565</f>
        <v>13000</v>
      </c>
      <c r="I565" s="10" t="s">
        <v>381</v>
      </c>
      <c r="J565" s="46">
        <f>H565+I565</f>
        <v>13000</v>
      </c>
      <c r="K565" s="10"/>
      <c r="L565" s="46">
        <f>J565+K565</f>
        <v>13000</v>
      </c>
    </row>
    <row r="566" spans="1:12" ht="31.5" hidden="1">
      <c r="A566" s="24" t="s">
        <v>169</v>
      </c>
      <c r="B566" s="30" t="s">
        <v>177</v>
      </c>
      <c r="C566" s="39" t="s">
        <v>217</v>
      </c>
      <c r="D566" s="30" t="s">
        <v>170</v>
      </c>
      <c r="E566" s="30"/>
      <c r="F566" s="46"/>
      <c r="G566" s="10"/>
      <c r="H566" s="46">
        <f>H567</f>
        <v>0</v>
      </c>
      <c r="I566" s="10"/>
      <c r="J566" s="46">
        <f>J567</f>
        <v>0</v>
      </c>
      <c r="K566" s="10"/>
      <c r="L566" s="46">
        <f>L567</f>
        <v>0</v>
      </c>
    </row>
    <row r="567" spans="1:12" ht="31.5" hidden="1">
      <c r="A567" s="1" t="s">
        <v>324</v>
      </c>
      <c r="B567" s="30" t="s">
        <v>177</v>
      </c>
      <c r="C567" s="39" t="s">
        <v>217</v>
      </c>
      <c r="D567" s="30" t="s">
        <v>170</v>
      </c>
      <c r="E567" s="30" t="s">
        <v>353</v>
      </c>
      <c r="F567" s="46"/>
      <c r="G567" s="10" t="s">
        <v>381</v>
      </c>
      <c r="H567" s="46">
        <f>F567+G567</f>
        <v>0</v>
      </c>
      <c r="I567" s="10" t="s">
        <v>381</v>
      </c>
      <c r="J567" s="46">
        <f>H567+I567</f>
        <v>0</v>
      </c>
      <c r="K567" s="10"/>
      <c r="L567" s="46">
        <f>J567+K567</f>
        <v>0</v>
      </c>
    </row>
    <row r="568" spans="1:12" ht="44.25" customHeight="1">
      <c r="A568" s="1" t="s">
        <v>169</v>
      </c>
      <c r="B568" s="30" t="s">
        <v>177</v>
      </c>
      <c r="C568" s="39" t="s">
        <v>217</v>
      </c>
      <c r="D568" s="30" t="s">
        <v>170</v>
      </c>
      <c r="E568" s="30"/>
      <c r="F568" s="46"/>
      <c r="G568" s="10"/>
      <c r="H568" s="46"/>
      <c r="I568" s="10"/>
      <c r="J568" s="46">
        <f>J569</f>
        <v>350000</v>
      </c>
      <c r="K568" s="10"/>
      <c r="L568" s="46">
        <f>L569</f>
        <v>350000</v>
      </c>
    </row>
    <row r="569" spans="1:12" ht="39.75" customHeight="1">
      <c r="A569" s="1" t="s">
        <v>324</v>
      </c>
      <c r="B569" s="30" t="s">
        <v>177</v>
      </c>
      <c r="C569" s="39" t="s">
        <v>217</v>
      </c>
      <c r="D569" s="30" t="s">
        <v>170</v>
      </c>
      <c r="E569" s="30" t="s">
        <v>353</v>
      </c>
      <c r="F569" s="46"/>
      <c r="G569" s="10"/>
      <c r="H569" s="46"/>
      <c r="I569" s="10" t="s">
        <v>590</v>
      </c>
      <c r="J569" s="46">
        <f>H569+I569</f>
        <v>350000</v>
      </c>
      <c r="K569" s="10"/>
      <c r="L569" s="46">
        <f>J569+K569</f>
        <v>350000</v>
      </c>
    </row>
    <row r="570" spans="1:12" ht="15.75">
      <c r="A570" s="9" t="s">
        <v>166</v>
      </c>
      <c r="B570" s="8" t="s">
        <v>177</v>
      </c>
      <c r="C570" s="8" t="s">
        <v>78</v>
      </c>
      <c r="D570" s="8"/>
      <c r="E570" s="8"/>
      <c r="F570" s="46">
        <f>F571</f>
        <v>0</v>
      </c>
      <c r="G570" s="8"/>
      <c r="H570" s="46">
        <f>H571</f>
        <v>525100</v>
      </c>
      <c r="I570" s="8"/>
      <c r="J570" s="46">
        <f>J571</f>
        <v>525100</v>
      </c>
      <c r="K570" s="8"/>
      <c r="L570" s="46">
        <f>L571</f>
        <v>525100</v>
      </c>
    </row>
    <row r="571" spans="1:12" ht="15.75">
      <c r="A571" s="9" t="s">
        <v>167</v>
      </c>
      <c r="B571" s="8" t="s">
        <v>177</v>
      </c>
      <c r="C571" s="8" t="s">
        <v>126</v>
      </c>
      <c r="D571" s="8"/>
      <c r="E571" s="8"/>
      <c r="F571" s="46">
        <f>F572</f>
        <v>0</v>
      </c>
      <c r="G571" s="8"/>
      <c r="H571" s="46">
        <f>H572</f>
        <v>525100</v>
      </c>
      <c r="I571" s="8"/>
      <c r="J571" s="46">
        <f>J572</f>
        <v>525100</v>
      </c>
      <c r="K571" s="8"/>
      <c r="L571" s="46">
        <f>L572</f>
        <v>525100</v>
      </c>
    </row>
    <row r="572" spans="1:12" ht="31.5">
      <c r="A572" s="9" t="s">
        <v>127</v>
      </c>
      <c r="B572" s="8" t="s">
        <v>177</v>
      </c>
      <c r="C572" s="8" t="s">
        <v>126</v>
      </c>
      <c r="D572" s="8" t="s">
        <v>128</v>
      </c>
      <c r="E572" s="8"/>
      <c r="F572" s="46">
        <f>F573</f>
        <v>0</v>
      </c>
      <c r="G572" s="8"/>
      <c r="H572" s="46">
        <f>H573</f>
        <v>525100</v>
      </c>
      <c r="I572" s="8"/>
      <c r="J572" s="46">
        <f>J573</f>
        <v>525100</v>
      </c>
      <c r="K572" s="8"/>
      <c r="L572" s="46">
        <f>L573</f>
        <v>525100</v>
      </c>
    </row>
    <row r="573" spans="1:12" ht="47.25">
      <c r="A573" s="9" t="s">
        <v>129</v>
      </c>
      <c r="B573" s="8" t="s">
        <v>177</v>
      </c>
      <c r="C573" s="8" t="s">
        <v>126</v>
      </c>
      <c r="D573" s="8" t="s">
        <v>130</v>
      </c>
      <c r="E573" s="8"/>
      <c r="F573" s="46">
        <f>F574</f>
        <v>0</v>
      </c>
      <c r="G573" s="8"/>
      <c r="H573" s="46">
        <f>H574</f>
        <v>525100</v>
      </c>
      <c r="I573" s="8"/>
      <c r="J573" s="46">
        <f>J574</f>
        <v>525100</v>
      </c>
      <c r="K573" s="8"/>
      <c r="L573" s="46">
        <f>L574</f>
        <v>525100</v>
      </c>
    </row>
    <row r="574" spans="1:12" ht="31.5">
      <c r="A574" s="18" t="s">
        <v>351</v>
      </c>
      <c r="B574" s="8" t="s">
        <v>177</v>
      </c>
      <c r="C574" s="8" t="s">
        <v>126</v>
      </c>
      <c r="D574" s="8" t="s">
        <v>130</v>
      </c>
      <c r="E574" s="8" t="s">
        <v>350</v>
      </c>
      <c r="F574" s="46">
        <v>0</v>
      </c>
      <c r="G574" s="8" t="s">
        <v>477</v>
      </c>
      <c r="H574" s="46">
        <f>F574+G574</f>
        <v>525100</v>
      </c>
      <c r="I574" s="8" t="s">
        <v>381</v>
      </c>
      <c r="J574" s="46">
        <f>H574+I574</f>
        <v>525100</v>
      </c>
      <c r="K574" s="8"/>
      <c r="L574" s="46">
        <f>J574+K574</f>
        <v>525100</v>
      </c>
    </row>
    <row r="575" spans="1:12" ht="47.25">
      <c r="A575" s="22" t="s">
        <v>244</v>
      </c>
      <c r="B575" s="16" t="s">
        <v>191</v>
      </c>
      <c r="C575" s="16"/>
      <c r="D575" s="10"/>
      <c r="E575" s="10"/>
      <c r="F575" s="42">
        <f>F576</f>
        <v>0</v>
      </c>
      <c r="G575" s="10"/>
      <c r="H575" s="42">
        <f>H576</f>
        <v>1342000</v>
      </c>
      <c r="I575" s="10"/>
      <c r="J575" s="42">
        <f>J576</f>
        <v>1342000</v>
      </c>
      <c r="K575" s="10"/>
      <c r="L575" s="42">
        <f>L576</f>
        <v>1342000</v>
      </c>
    </row>
    <row r="576" spans="1:12" ht="70.5" customHeight="1">
      <c r="A576" s="1" t="s">
        <v>91</v>
      </c>
      <c r="B576" s="10" t="s">
        <v>191</v>
      </c>
      <c r="C576" s="10" t="s">
        <v>11</v>
      </c>
      <c r="D576" s="10"/>
      <c r="E576" s="10"/>
      <c r="F576" s="45">
        <f>F577+F587</f>
        <v>0</v>
      </c>
      <c r="G576" s="10"/>
      <c r="H576" s="45">
        <f>H577+H587</f>
        <v>1342000</v>
      </c>
      <c r="I576" s="10"/>
      <c r="J576" s="45">
        <f>J577+J587</f>
        <v>1342000</v>
      </c>
      <c r="K576" s="10"/>
      <c r="L576" s="45">
        <f>L577+L587</f>
        <v>1342000</v>
      </c>
    </row>
    <row r="577" spans="1:12" ht="32.25" customHeight="1">
      <c r="A577" s="1" t="s">
        <v>81</v>
      </c>
      <c r="B577" s="10" t="s">
        <v>191</v>
      </c>
      <c r="C577" s="10" t="s">
        <v>11</v>
      </c>
      <c r="D577" s="10" t="s">
        <v>82</v>
      </c>
      <c r="E577" s="10"/>
      <c r="F577" s="46">
        <f>F578+F583</f>
        <v>0</v>
      </c>
      <c r="G577" s="10"/>
      <c r="H577" s="46">
        <f>H578+H583</f>
        <v>1316000</v>
      </c>
      <c r="I577" s="10"/>
      <c r="J577" s="46">
        <f>J578+J583</f>
        <v>1316000</v>
      </c>
      <c r="K577" s="10"/>
      <c r="L577" s="46">
        <f>L578+L583</f>
        <v>1316000</v>
      </c>
    </row>
    <row r="578" spans="1:12" ht="20.25" customHeight="1">
      <c r="A578" s="1" t="s">
        <v>139</v>
      </c>
      <c r="B578" s="10" t="s">
        <v>191</v>
      </c>
      <c r="C578" s="10" t="s">
        <v>11</v>
      </c>
      <c r="D578" s="10" t="s">
        <v>86</v>
      </c>
      <c r="E578" s="10"/>
      <c r="F578" s="46">
        <f>F579+F580+F581+F582</f>
        <v>0</v>
      </c>
      <c r="G578" s="10"/>
      <c r="H578" s="46">
        <f>H579+H580+H581+H582</f>
        <v>709527</v>
      </c>
      <c r="I578" s="10"/>
      <c r="J578" s="46">
        <f>J579+J580+J581+J582</f>
        <v>709527</v>
      </c>
      <c r="K578" s="10"/>
      <c r="L578" s="46">
        <f>L579+L580+L581+L582</f>
        <v>709527</v>
      </c>
    </row>
    <row r="579" spans="1:12" ht="15.75">
      <c r="A579" s="1" t="s">
        <v>323</v>
      </c>
      <c r="B579" s="10" t="s">
        <v>191</v>
      </c>
      <c r="C579" s="10" t="s">
        <v>11</v>
      </c>
      <c r="D579" s="10" t="s">
        <v>86</v>
      </c>
      <c r="E579" s="10" t="s">
        <v>347</v>
      </c>
      <c r="F579" s="46">
        <v>0</v>
      </c>
      <c r="G579" s="10" t="s">
        <v>478</v>
      </c>
      <c r="H579" s="46">
        <f>F579+G579</f>
        <v>654122</v>
      </c>
      <c r="I579" s="10" t="s">
        <v>381</v>
      </c>
      <c r="J579" s="46">
        <f>H579+I579</f>
        <v>654122</v>
      </c>
      <c r="K579" s="10"/>
      <c r="L579" s="46">
        <f>J579+K579</f>
        <v>654122</v>
      </c>
    </row>
    <row r="580" spans="1:12" ht="31.5">
      <c r="A580" s="1" t="s">
        <v>324</v>
      </c>
      <c r="B580" s="10" t="s">
        <v>191</v>
      </c>
      <c r="C580" s="10" t="s">
        <v>11</v>
      </c>
      <c r="D580" s="10" t="s">
        <v>86</v>
      </c>
      <c r="E580" s="10" t="s">
        <v>353</v>
      </c>
      <c r="F580" s="46">
        <v>0</v>
      </c>
      <c r="G580" s="10" t="s">
        <v>479</v>
      </c>
      <c r="H580" s="46">
        <f>F580+G580</f>
        <v>1945</v>
      </c>
      <c r="I580" s="10" t="s">
        <v>381</v>
      </c>
      <c r="J580" s="46">
        <f>H580+I580</f>
        <v>1945</v>
      </c>
      <c r="K580" s="10"/>
      <c r="L580" s="46">
        <f>J580+K580</f>
        <v>1945</v>
      </c>
    </row>
    <row r="581" spans="1:12" ht="47.25">
      <c r="A581" s="1" t="s">
        <v>325</v>
      </c>
      <c r="B581" s="10" t="s">
        <v>191</v>
      </c>
      <c r="C581" s="10" t="s">
        <v>11</v>
      </c>
      <c r="D581" s="10" t="s">
        <v>86</v>
      </c>
      <c r="E581" s="10" t="s">
        <v>320</v>
      </c>
      <c r="F581" s="46">
        <v>0</v>
      </c>
      <c r="G581" s="10" t="s">
        <v>480</v>
      </c>
      <c r="H581" s="46">
        <f>F581+G581</f>
        <v>26000</v>
      </c>
      <c r="I581" s="10" t="s">
        <v>381</v>
      </c>
      <c r="J581" s="46">
        <f>H581+I581</f>
        <v>26000</v>
      </c>
      <c r="K581" s="10"/>
      <c r="L581" s="46">
        <f>J581+K581</f>
        <v>26000</v>
      </c>
    </row>
    <row r="582" spans="1:12" ht="31.5">
      <c r="A582" s="1" t="s">
        <v>326</v>
      </c>
      <c r="B582" s="10" t="s">
        <v>191</v>
      </c>
      <c r="C582" s="10" t="s">
        <v>11</v>
      </c>
      <c r="D582" s="10" t="s">
        <v>86</v>
      </c>
      <c r="E582" s="10" t="s">
        <v>321</v>
      </c>
      <c r="F582" s="46">
        <v>0</v>
      </c>
      <c r="G582" s="10" t="s">
        <v>481</v>
      </c>
      <c r="H582" s="46">
        <f>F582+G582</f>
        <v>27460</v>
      </c>
      <c r="I582" s="10" t="s">
        <v>381</v>
      </c>
      <c r="J582" s="46">
        <f>H582+I582</f>
        <v>27460</v>
      </c>
      <c r="K582" s="10"/>
      <c r="L582" s="46">
        <f>J582+K582</f>
        <v>27460</v>
      </c>
    </row>
    <row r="583" spans="1:12" ht="47.25">
      <c r="A583" s="1" t="s">
        <v>92</v>
      </c>
      <c r="B583" s="10" t="s">
        <v>191</v>
      </c>
      <c r="C583" s="10" t="s">
        <v>11</v>
      </c>
      <c r="D583" s="10" t="s">
        <v>93</v>
      </c>
      <c r="E583" s="10"/>
      <c r="F583" s="46">
        <f>F584+F585</f>
        <v>0</v>
      </c>
      <c r="G583" s="10"/>
      <c r="H583" s="46">
        <f>H584+H585</f>
        <v>606473</v>
      </c>
      <c r="I583" s="10"/>
      <c r="J583" s="46">
        <f>J584+J585</f>
        <v>606473</v>
      </c>
      <c r="K583" s="10"/>
      <c r="L583" s="46">
        <f>L584+L585</f>
        <v>606473</v>
      </c>
    </row>
    <row r="584" spans="1:12" ht="15.75">
      <c r="A584" s="1" t="s">
        <v>323</v>
      </c>
      <c r="B584" s="11" t="s">
        <v>191</v>
      </c>
      <c r="C584" s="11" t="s">
        <v>11</v>
      </c>
      <c r="D584" s="11" t="s">
        <v>93</v>
      </c>
      <c r="E584" s="11" t="s">
        <v>347</v>
      </c>
      <c r="F584" s="46">
        <v>0</v>
      </c>
      <c r="G584" s="11" t="s">
        <v>482</v>
      </c>
      <c r="H584" s="46">
        <f>F584+G584</f>
        <v>603273</v>
      </c>
      <c r="I584" s="11" t="s">
        <v>381</v>
      </c>
      <c r="J584" s="46">
        <f>H584+I584</f>
        <v>603273</v>
      </c>
      <c r="K584" s="11"/>
      <c r="L584" s="46">
        <f>J584+K584</f>
        <v>603273</v>
      </c>
    </row>
    <row r="585" spans="1:12" ht="31.5">
      <c r="A585" s="1" t="s">
        <v>324</v>
      </c>
      <c r="B585" s="11" t="s">
        <v>191</v>
      </c>
      <c r="C585" s="11" t="s">
        <v>11</v>
      </c>
      <c r="D585" s="11" t="s">
        <v>93</v>
      </c>
      <c r="E585" s="11" t="s">
        <v>353</v>
      </c>
      <c r="F585" s="46">
        <v>0</v>
      </c>
      <c r="G585" s="11" t="s">
        <v>483</v>
      </c>
      <c r="H585" s="46">
        <f>F585+G585</f>
        <v>3200</v>
      </c>
      <c r="I585" s="11" t="s">
        <v>381</v>
      </c>
      <c r="J585" s="46">
        <f>H585+I585</f>
        <v>3200</v>
      </c>
      <c r="K585" s="11"/>
      <c r="L585" s="46">
        <f>J585+K585</f>
        <v>3200</v>
      </c>
    </row>
    <row r="586" spans="1:12" ht="63">
      <c r="A586" s="1" t="s">
        <v>307</v>
      </c>
      <c r="B586" s="10" t="s">
        <v>191</v>
      </c>
      <c r="C586" s="10" t="s">
        <v>11</v>
      </c>
      <c r="D586" s="10" t="s">
        <v>306</v>
      </c>
      <c r="E586" s="10"/>
      <c r="F586" s="51">
        <f>F587</f>
        <v>0</v>
      </c>
      <c r="G586" s="10"/>
      <c r="H586" s="51">
        <f>H587</f>
        <v>26000</v>
      </c>
      <c r="I586" s="10"/>
      <c r="J586" s="51">
        <f>J587</f>
        <v>26000</v>
      </c>
      <c r="K586" s="10"/>
      <c r="L586" s="51">
        <f>L587</f>
        <v>26000</v>
      </c>
    </row>
    <row r="587" spans="1:12" ht="15.75">
      <c r="A587" s="1" t="s">
        <v>332</v>
      </c>
      <c r="B587" s="10" t="s">
        <v>191</v>
      </c>
      <c r="C587" s="10" t="s">
        <v>11</v>
      </c>
      <c r="D587" s="10" t="s">
        <v>306</v>
      </c>
      <c r="E587" s="10" t="s">
        <v>331</v>
      </c>
      <c r="F587" s="51">
        <v>0</v>
      </c>
      <c r="G587" s="10" t="s">
        <v>480</v>
      </c>
      <c r="H587" s="51">
        <f>F587+G587</f>
        <v>26000</v>
      </c>
      <c r="I587" s="10" t="s">
        <v>381</v>
      </c>
      <c r="J587" s="51">
        <f>H587+I587</f>
        <v>26000</v>
      </c>
      <c r="K587" s="10"/>
      <c r="L587" s="51">
        <f>J587+K587</f>
        <v>26000</v>
      </c>
    </row>
    <row r="588" spans="1:12" ht="47.25">
      <c r="A588" s="20" t="s">
        <v>316</v>
      </c>
      <c r="B588" s="38" t="s">
        <v>317</v>
      </c>
      <c r="C588" s="38"/>
      <c r="D588" s="38"/>
      <c r="E588" s="38"/>
      <c r="F588" s="45">
        <f>F589</f>
        <v>0</v>
      </c>
      <c r="G588" s="38"/>
      <c r="H588" s="45">
        <f>H589</f>
        <v>696000</v>
      </c>
      <c r="I588" s="38"/>
      <c r="J588" s="45">
        <f>J589</f>
        <v>696000</v>
      </c>
      <c r="K588" s="38"/>
      <c r="L588" s="45">
        <f>L589</f>
        <v>696000</v>
      </c>
    </row>
    <row r="589" spans="1:12" ht="31.5">
      <c r="A589" s="3" t="s">
        <v>272</v>
      </c>
      <c r="B589" s="39" t="s">
        <v>317</v>
      </c>
      <c r="C589" s="39" t="s">
        <v>273</v>
      </c>
      <c r="D589" s="39"/>
      <c r="E589" s="39"/>
      <c r="F589" s="45">
        <f>F590</f>
        <v>0</v>
      </c>
      <c r="G589" s="39"/>
      <c r="H589" s="45">
        <f>H590</f>
        <v>696000</v>
      </c>
      <c r="I589" s="39"/>
      <c r="J589" s="45">
        <f>J590</f>
        <v>696000</v>
      </c>
      <c r="K589" s="39"/>
      <c r="L589" s="45">
        <f>L590</f>
        <v>696000</v>
      </c>
    </row>
    <row r="590" spans="1:12" ht="15.75">
      <c r="A590" s="3" t="s">
        <v>274</v>
      </c>
      <c r="B590" s="39" t="s">
        <v>317</v>
      </c>
      <c r="C590" s="39" t="s">
        <v>273</v>
      </c>
      <c r="D590" s="39" t="s">
        <v>275</v>
      </c>
      <c r="E590" s="39"/>
      <c r="F590" s="45">
        <f>F591</f>
        <v>0</v>
      </c>
      <c r="G590" s="39"/>
      <c r="H590" s="45">
        <f>H591</f>
        <v>696000</v>
      </c>
      <c r="I590" s="39"/>
      <c r="J590" s="45">
        <f>J591</f>
        <v>696000</v>
      </c>
      <c r="K590" s="39"/>
      <c r="L590" s="45">
        <f>L591</f>
        <v>696000</v>
      </c>
    </row>
    <row r="591" spans="1:12" ht="40.5" customHeight="1">
      <c r="A591" s="3" t="s">
        <v>276</v>
      </c>
      <c r="B591" s="39" t="s">
        <v>317</v>
      </c>
      <c r="C591" s="39" t="s">
        <v>273</v>
      </c>
      <c r="D591" s="39" t="s">
        <v>277</v>
      </c>
      <c r="E591" s="39"/>
      <c r="F591" s="45">
        <f>F592</f>
        <v>0</v>
      </c>
      <c r="G591" s="39"/>
      <c r="H591" s="45">
        <f>H592</f>
        <v>696000</v>
      </c>
      <c r="I591" s="39"/>
      <c r="J591" s="45">
        <f>J592</f>
        <v>696000</v>
      </c>
      <c r="K591" s="39"/>
      <c r="L591" s="45">
        <f>L592</f>
        <v>696000</v>
      </c>
    </row>
    <row r="592" spans="1:12" ht="15.75">
      <c r="A592" s="1" t="s">
        <v>332</v>
      </c>
      <c r="B592" s="39" t="s">
        <v>317</v>
      </c>
      <c r="C592" s="39" t="s">
        <v>273</v>
      </c>
      <c r="D592" s="39" t="s">
        <v>277</v>
      </c>
      <c r="E592" s="39" t="s">
        <v>331</v>
      </c>
      <c r="F592" s="45">
        <v>0</v>
      </c>
      <c r="G592" s="39" t="s">
        <v>487</v>
      </c>
      <c r="H592" s="45">
        <f>F592+G592</f>
        <v>696000</v>
      </c>
      <c r="I592" s="39" t="s">
        <v>381</v>
      </c>
      <c r="J592" s="45">
        <f>H592+I592</f>
        <v>696000</v>
      </c>
      <c r="K592" s="39"/>
      <c r="L592" s="45">
        <f>J592+K592</f>
        <v>696000</v>
      </c>
    </row>
    <row r="593" spans="1:12" ht="47.25">
      <c r="A593" s="41" t="s">
        <v>243</v>
      </c>
      <c r="B593" s="40" t="s">
        <v>242</v>
      </c>
      <c r="C593" s="11"/>
      <c r="D593" s="11"/>
      <c r="E593" s="11"/>
      <c r="F593" s="52">
        <f>F594+F610+F615</f>
        <v>0</v>
      </c>
      <c r="G593" s="11"/>
      <c r="H593" s="52">
        <f>H594+H610+H615</f>
        <v>12305400</v>
      </c>
      <c r="I593" s="11"/>
      <c r="J593" s="52">
        <f>J594+J610+J615</f>
        <v>17838000</v>
      </c>
      <c r="K593" s="11"/>
      <c r="L593" s="52">
        <f>L594+L610+L615</f>
        <v>17967000</v>
      </c>
    </row>
    <row r="594" spans="1:12" ht="63">
      <c r="A594" s="1" t="s">
        <v>91</v>
      </c>
      <c r="B594" s="10" t="s">
        <v>242</v>
      </c>
      <c r="C594" s="10" t="s">
        <v>11</v>
      </c>
      <c r="D594" s="10"/>
      <c r="E594" s="10"/>
      <c r="F594" s="46">
        <f>F595+F604</f>
        <v>0</v>
      </c>
      <c r="G594" s="10"/>
      <c r="H594" s="46">
        <f>H595+H604+H608</f>
        <v>7250600</v>
      </c>
      <c r="I594" s="10"/>
      <c r="J594" s="46">
        <f>J595+J604+J608</f>
        <v>7307100</v>
      </c>
      <c r="K594" s="10"/>
      <c r="L594" s="46">
        <f>L595+L604+L608</f>
        <v>7307100</v>
      </c>
    </row>
    <row r="595" spans="1:12" ht="63">
      <c r="A595" s="1" t="s">
        <v>81</v>
      </c>
      <c r="B595" s="10" t="s">
        <v>242</v>
      </c>
      <c r="C595" s="10" t="s">
        <v>11</v>
      </c>
      <c r="D595" s="10" t="s">
        <v>82</v>
      </c>
      <c r="E595" s="10"/>
      <c r="F595" s="46">
        <f>F596</f>
        <v>0</v>
      </c>
      <c r="G595" s="10"/>
      <c r="H595" s="46">
        <f>H596</f>
        <v>7211600</v>
      </c>
      <c r="I595" s="10"/>
      <c r="J595" s="46">
        <f>J596</f>
        <v>7268100</v>
      </c>
      <c r="K595" s="10"/>
      <c r="L595" s="46">
        <f>L596</f>
        <v>7268100</v>
      </c>
    </row>
    <row r="596" spans="1:12" ht="15.75">
      <c r="A596" s="1" t="s">
        <v>139</v>
      </c>
      <c r="B596" s="10" t="s">
        <v>242</v>
      </c>
      <c r="C596" s="10" t="s">
        <v>11</v>
      </c>
      <c r="D596" s="10" t="s">
        <v>86</v>
      </c>
      <c r="E596" s="10"/>
      <c r="F596" s="46">
        <f>F597+F599+F601+F602+F603+F600+F598</f>
        <v>0</v>
      </c>
      <c r="G596" s="10"/>
      <c r="H596" s="46">
        <f>H597+H599+H601+H602+H603+H600+H598</f>
        <v>7211600</v>
      </c>
      <c r="I596" s="10"/>
      <c r="J596" s="46">
        <f>J597+J599+J601+J602+J603+J600+J598</f>
        <v>7268100</v>
      </c>
      <c r="K596" s="10"/>
      <c r="L596" s="46">
        <f>L597+L599+L601+L602+L603+L600+L598</f>
        <v>7268100</v>
      </c>
    </row>
    <row r="597" spans="1:12" ht="15.75">
      <c r="A597" s="1" t="s">
        <v>323</v>
      </c>
      <c r="B597" s="10" t="s">
        <v>242</v>
      </c>
      <c r="C597" s="10" t="s">
        <v>11</v>
      </c>
      <c r="D597" s="10" t="s">
        <v>86</v>
      </c>
      <c r="E597" s="10" t="s">
        <v>318</v>
      </c>
      <c r="F597" s="46">
        <v>0</v>
      </c>
      <c r="G597" s="10" t="s">
        <v>527</v>
      </c>
      <c r="H597" s="46">
        <f aca="true" t="shared" si="12" ref="H597:J603">F597+G597</f>
        <v>550815</v>
      </c>
      <c r="I597" s="10" t="s">
        <v>381</v>
      </c>
      <c r="J597" s="46">
        <f t="shared" si="12"/>
        <v>550815</v>
      </c>
      <c r="K597" s="10"/>
      <c r="L597" s="46">
        <f aca="true" t="shared" si="13" ref="L597:L603">J597+K597</f>
        <v>550815</v>
      </c>
    </row>
    <row r="598" spans="1:12" ht="30" customHeight="1">
      <c r="A598" s="1" t="s">
        <v>324</v>
      </c>
      <c r="B598" s="10" t="s">
        <v>242</v>
      </c>
      <c r="C598" s="10" t="s">
        <v>11</v>
      </c>
      <c r="D598" s="10" t="s">
        <v>86</v>
      </c>
      <c r="E598" s="10" t="s">
        <v>319</v>
      </c>
      <c r="F598" s="46">
        <v>0</v>
      </c>
      <c r="G598" s="10" t="s">
        <v>528</v>
      </c>
      <c r="H598" s="46">
        <f t="shared" si="12"/>
        <v>17200</v>
      </c>
      <c r="I598" s="10" t="s">
        <v>381</v>
      </c>
      <c r="J598" s="46">
        <f t="shared" si="12"/>
        <v>17200</v>
      </c>
      <c r="K598" s="10"/>
      <c r="L598" s="46">
        <f t="shared" si="13"/>
        <v>17200</v>
      </c>
    </row>
    <row r="599" spans="1:12" ht="15.75">
      <c r="A599" s="1" t="s">
        <v>323</v>
      </c>
      <c r="B599" s="10" t="s">
        <v>242</v>
      </c>
      <c r="C599" s="10" t="s">
        <v>11</v>
      </c>
      <c r="D599" s="10" t="s">
        <v>86</v>
      </c>
      <c r="E599" s="10" t="s">
        <v>347</v>
      </c>
      <c r="F599" s="46">
        <v>0</v>
      </c>
      <c r="G599" s="10" t="s">
        <v>526</v>
      </c>
      <c r="H599" s="46">
        <f t="shared" si="12"/>
        <v>5079385</v>
      </c>
      <c r="I599" s="10" t="s">
        <v>381</v>
      </c>
      <c r="J599" s="46">
        <f t="shared" si="12"/>
        <v>5079385</v>
      </c>
      <c r="K599" s="10"/>
      <c r="L599" s="46">
        <f t="shared" si="13"/>
        <v>5079385</v>
      </c>
    </row>
    <row r="600" spans="1:12" ht="36" customHeight="1">
      <c r="A600" s="1" t="s">
        <v>324</v>
      </c>
      <c r="B600" s="10" t="s">
        <v>242</v>
      </c>
      <c r="C600" s="10" t="s">
        <v>11</v>
      </c>
      <c r="D600" s="10" t="s">
        <v>86</v>
      </c>
      <c r="E600" s="10" t="s">
        <v>353</v>
      </c>
      <c r="F600" s="46">
        <v>0</v>
      </c>
      <c r="G600" s="10" t="s">
        <v>529</v>
      </c>
      <c r="H600" s="46">
        <f t="shared" si="12"/>
        <v>9600</v>
      </c>
      <c r="I600" s="10" t="s">
        <v>381</v>
      </c>
      <c r="J600" s="46">
        <f t="shared" si="12"/>
        <v>9600</v>
      </c>
      <c r="K600" s="10"/>
      <c r="L600" s="46">
        <f t="shared" si="13"/>
        <v>9600</v>
      </c>
    </row>
    <row r="601" spans="1:12" ht="30" customHeight="1">
      <c r="A601" s="1" t="s">
        <v>325</v>
      </c>
      <c r="B601" s="10" t="s">
        <v>242</v>
      </c>
      <c r="C601" s="10" t="s">
        <v>11</v>
      </c>
      <c r="D601" s="10" t="s">
        <v>86</v>
      </c>
      <c r="E601" s="10" t="s">
        <v>320</v>
      </c>
      <c r="F601" s="46">
        <v>0</v>
      </c>
      <c r="G601" s="10" t="s">
        <v>530</v>
      </c>
      <c r="H601" s="46">
        <f t="shared" si="12"/>
        <v>938300</v>
      </c>
      <c r="I601" s="10" t="s">
        <v>381</v>
      </c>
      <c r="J601" s="46">
        <f t="shared" si="12"/>
        <v>938300</v>
      </c>
      <c r="K601" s="10" t="s">
        <v>609</v>
      </c>
      <c r="L601" s="46">
        <f t="shared" si="13"/>
        <v>937300</v>
      </c>
    </row>
    <row r="602" spans="1:12" ht="33.75" customHeight="1">
      <c r="A602" s="1" t="s">
        <v>326</v>
      </c>
      <c r="B602" s="10" t="s">
        <v>242</v>
      </c>
      <c r="C602" s="10" t="s">
        <v>11</v>
      </c>
      <c r="D602" s="10" t="s">
        <v>86</v>
      </c>
      <c r="E602" s="10" t="s">
        <v>321</v>
      </c>
      <c r="F602" s="46">
        <v>0</v>
      </c>
      <c r="G602" s="10" t="s">
        <v>531</v>
      </c>
      <c r="H602" s="46">
        <f t="shared" si="12"/>
        <v>615700</v>
      </c>
      <c r="I602" s="10" t="s">
        <v>596</v>
      </c>
      <c r="J602" s="46">
        <f t="shared" si="12"/>
        <v>672200</v>
      </c>
      <c r="K602" s="10" t="s">
        <v>78</v>
      </c>
      <c r="L602" s="46">
        <f t="shared" si="13"/>
        <v>673200</v>
      </c>
    </row>
    <row r="603" spans="1:12" ht="36.75" customHeight="1">
      <c r="A603" s="1" t="s">
        <v>327</v>
      </c>
      <c r="B603" s="10" t="s">
        <v>242</v>
      </c>
      <c r="C603" s="10" t="s">
        <v>11</v>
      </c>
      <c r="D603" s="10" t="s">
        <v>86</v>
      </c>
      <c r="E603" s="10" t="s">
        <v>322</v>
      </c>
      <c r="F603" s="46">
        <v>0</v>
      </c>
      <c r="G603" s="10" t="s">
        <v>532</v>
      </c>
      <c r="H603" s="46">
        <f t="shared" si="12"/>
        <v>600</v>
      </c>
      <c r="I603" s="10" t="s">
        <v>381</v>
      </c>
      <c r="J603" s="46">
        <f t="shared" si="12"/>
        <v>600</v>
      </c>
      <c r="K603" s="10"/>
      <c r="L603" s="46">
        <f t="shared" si="13"/>
        <v>600</v>
      </c>
    </row>
    <row r="604" spans="1:12" ht="16.5" customHeight="1" hidden="1">
      <c r="A604" s="36" t="s">
        <v>227</v>
      </c>
      <c r="B604" s="10" t="s">
        <v>242</v>
      </c>
      <c r="C604" s="10" t="s">
        <v>11</v>
      </c>
      <c r="D604" s="10" t="s">
        <v>228</v>
      </c>
      <c r="E604" s="10"/>
      <c r="F604" s="46">
        <f>F606</f>
        <v>0</v>
      </c>
      <c r="G604" s="10"/>
      <c r="H604" s="46">
        <f>H606</f>
        <v>0</v>
      </c>
      <c r="I604" s="10"/>
      <c r="J604" s="46">
        <f>J606</f>
        <v>0</v>
      </c>
      <c r="K604" s="10"/>
      <c r="L604" s="46">
        <f>L606</f>
        <v>0</v>
      </c>
    </row>
    <row r="605" spans="1:12" ht="19.5" customHeight="1" hidden="1">
      <c r="A605" s="36" t="s">
        <v>230</v>
      </c>
      <c r="B605" s="10" t="s">
        <v>242</v>
      </c>
      <c r="C605" s="10" t="s">
        <v>11</v>
      </c>
      <c r="D605" s="10" t="s">
        <v>229</v>
      </c>
      <c r="E605" s="10"/>
      <c r="F605" s="46"/>
      <c r="G605" s="10"/>
      <c r="H605" s="46"/>
      <c r="I605" s="10"/>
      <c r="J605" s="46"/>
      <c r="K605" s="10"/>
      <c r="L605" s="46"/>
    </row>
    <row r="606" spans="1:12" ht="17.25" customHeight="1" hidden="1">
      <c r="A606" s="36" t="s">
        <v>250</v>
      </c>
      <c r="B606" s="10" t="s">
        <v>242</v>
      </c>
      <c r="C606" s="10" t="s">
        <v>11</v>
      </c>
      <c r="D606" s="10" t="s">
        <v>226</v>
      </c>
      <c r="E606" s="10"/>
      <c r="F606" s="46">
        <f>F607</f>
        <v>0</v>
      </c>
      <c r="G606" s="10"/>
      <c r="H606" s="46">
        <f>H607</f>
        <v>0</v>
      </c>
      <c r="I606" s="10"/>
      <c r="J606" s="46">
        <f>J607</f>
        <v>0</v>
      </c>
      <c r="K606" s="10"/>
      <c r="L606" s="46">
        <f>L607</f>
        <v>0</v>
      </c>
    </row>
    <row r="607" spans="1:12" ht="14.25" customHeight="1" hidden="1">
      <c r="A607" s="24" t="s">
        <v>41</v>
      </c>
      <c r="B607" s="10" t="s">
        <v>242</v>
      </c>
      <c r="C607" s="10" t="s">
        <v>11</v>
      </c>
      <c r="D607" s="10" t="s">
        <v>226</v>
      </c>
      <c r="E607" s="10" t="s">
        <v>42</v>
      </c>
      <c r="F607" s="46"/>
      <c r="G607" s="10"/>
      <c r="H607" s="46"/>
      <c r="I607" s="10"/>
      <c r="J607" s="46"/>
      <c r="K607" s="10"/>
      <c r="L607" s="46"/>
    </row>
    <row r="608" spans="1:12" ht="63">
      <c r="A608" s="1" t="s">
        <v>307</v>
      </c>
      <c r="B608" s="10" t="s">
        <v>242</v>
      </c>
      <c r="C608" s="10" t="s">
        <v>11</v>
      </c>
      <c r="D608" s="10" t="s">
        <v>306</v>
      </c>
      <c r="E608" s="10"/>
      <c r="F608" s="46"/>
      <c r="G608" s="10"/>
      <c r="H608" s="46">
        <f>H609</f>
        <v>39000</v>
      </c>
      <c r="I608" s="10" t="s">
        <v>381</v>
      </c>
      <c r="J608" s="46">
        <f>J609</f>
        <v>39000</v>
      </c>
      <c r="K608" s="10"/>
      <c r="L608" s="46">
        <f>L609</f>
        <v>39000</v>
      </c>
    </row>
    <row r="609" spans="1:12" ht="21.75" customHeight="1">
      <c r="A609" s="1" t="s">
        <v>332</v>
      </c>
      <c r="B609" s="10" t="s">
        <v>242</v>
      </c>
      <c r="C609" s="10" t="s">
        <v>11</v>
      </c>
      <c r="D609" s="10" t="s">
        <v>306</v>
      </c>
      <c r="E609" s="10" t="s">
        <v>331</v>
      </c>
      <c r="F609" s="46"/>
      <c r="G609" s="10" t="s">
        <v>519</v>
      </c>
      <c r="H609" s="46">
        <f>F609+G609</f>
        <v>39000</v>
      </c>
      <c r="I609" s="10" t="s">
        <v>381</v>
      </c>
      <c r="J609" s="46">
        <f>H609+I609</f>
        <v>39000</v>
      </c>
      <c r="K609" s="10"/>
      <c r="L609" s="46">
        <f>J609+K609</f>
        <v>39000</v>
      </c>
    </row>
    <row r="610" spans="1:12" ht="15.75">
      <c r="A610" s="1" t="s">
        <v>142</v>
      </c>
      <c r="B610" s="10" t="s">
        <v>242</v>
      </c>
      <c r="C610" s="10" t="s">
        <v>217</v>
      </c>
      <c r="D610" s="10"/>
      <c r="E610" s="10"/>
      <c r="F610" s="46">
        <f>F611</f>
        <v>0</v>
      </c>
      <c r="G610" s="10"/>
      <c r="H610" s="46">
        <f>H611</f>
        <v>2066900</v>
      </c>
      <c r="I610" s="10" t="s">
        <v>381</v>
      </c>
      <c r="J610" s="46">
        <f>J611</f>
        <v>7543000</v>
      </c>
      <c r="K610" s="10"/>
      <c r="L610" s="46">
        <f>L611</f>
        <v>7672000</v>
      </c>
    </row>
    <row r="611" spans="1:12" ht="63">
      <c r="A611" s="1" t="s">
        <v>110</v>
      </c>
      <c r="B611" s="10" t="s">
        <v>242</v>
      </c>
      <c r="C611" s="10" t="s">
        <v>217</v>
      </c>
      <c r="D611" s="10" t="s">
        <v>13</v>
      </c>
      <c r="E611" s="10"/>
      <c r="F611" s="45">
        <f>F612</f>
        <v>0</v>
      </c>
      <c r="G611" s="10"/>
      <c r="H611" s="45">
        <f>H612</f>
        <v>2066900</v>
      </c>
      <c r="I611" s="10"/>
      <c r="J611" s="45">
        <f>J612</f>
        <v>7543000</v>
      </c>
      <c r="K611" s="10"/>
      <c r="L611" s="45">
        <f>L612</f>
        <v>7672000</v>
      </c>
    </row>
    <row r="612" spans="1:12" ht="47.25">
      <c r="A612" s="1" t="s">
        <v>96</v>
      </c>
      <c r="B612" s="10" t="s">
        <v>242</v>
      </c>
      <c r="C612" s="10" t="s">
        <v>217</v>
      </c>
      <c r="D612" s="10" t="s">
        <v>14</v>
      </c>
      <c r="E612" s="10"/>
      <c r="F612" s="45">
        <f>F613</f>
        <v>0</v>
      </c>
      <c r="G612" s="10"/>
      <c r="H612" s="45">
        <f>H613</f>
        <v>2066900</v>
      </c>
      <c r="I612" s="10"/>
      <c r="J612" s="45">
        <f>J613</f>
        <v>7543000</v>
      </c>
      <c r="K612" s="10"/>
      <c r="L612" s="45">
        <f>L613</f>
        <v>7672000</v>
      </c>
    </row>
    <row r="613" spans="1:12" ht="31.5">
      <c r="A613" s="5" t="s">
        <v>239</v>
      </c>
      <c r="B613" s="12" t="s">
        <v>242</v>
      </c>
      <c r="C613" s="10" t="s">
        <v>217</v>
      </c>
      <c r="D613" s="12" t="s">
        <v>240</v>
      </c>
      <c r="E613" s="12"/>
      <c r="F613" s="45">
        <f>F614</f>
        <v>0</v>
      </c>
      <c r="G613" s="12"/>
      <c r="H613" s="45">
        <f>H614</f>
        <v>2066900</v>
      </c>
      <c r="I613" s="12"/>
      <c r="J613" s="45">
        <f>J614</f>
        <v>7543000</v>
      </c>
      <c r="K613" s="12"/>
      <c r="L613" s="45">
        <f>L614</f>
        <v>7672000</v>
      </c>
    </row>
    <row r="614" spans="1:12" ht="47.25">
      <c r="A614" s="5" t="s">
        <v>239</v>
      </c>
      <c r="B614" s="12" t="s">
        <v>242</v>
      </c>
      <c r="C614" s="10" t="s">
        <v>217</v>
      </c>
      <c r="D614" s="12" t="s">
        <v>240</v>
      </c>
      <c r="E614" s="12" t="s">
        <v>356</v>
      </c>
      <c r="F614" s="46">
        <v>0</v>
      </c>
      <c r="G614" s="12" t="s">
        <v>533</v>
      </c>
      <c r="H614" s="46">
        <f>F614+G614</f>
        <v>2066900</v>
      </c>
      <c r="I614" s="12" t="s">
        <v>591</v>
      </c>
      <c r="J614" s="46">
        <f>H614+I614</f>
        <v>7543000</v>
      </c>
      <c r="K614" s="12" t="s">
        <v>634</v>
      </c>
      <c r="L614" s="46">
        <f>J614+K614</f>
        <v>7672000</v>
      </c>
    </row>
    <row r="615" spans="1:12" ht="31.5">
      <c r="A615" s="3" t="s">
        <v>141</v>
      </c>
      <c r="B615" s="8" t="s">
        <v>242</v>
      </c>
      <c r="C615" s="8" t="s">
        <v>235</v>
      </c>
      <c r="D615" s="8"/>
      <c r="E615" s="8"/>
      <c r="F615" s="49">
        <f>F616</f>
        <v>0</v>
      </c>
      <c r="G615" s="8"/>
      <c r="H615" s="49">
        <f>H616</f>
        <v>2987900</v>
      </c>
      <c r="I615" s="8"/>
      <c r="J615" s="49">
        <f>J616</f>
        <v>2987900</v>
      </c>
      <c r="K615" s="8"/>
      <c r="L615" s="49">
        <f>L616</f>
        <v>2987900</v>
      </c>
    </row>
    <row r="616" spans="1:12" ht="31.5">
      <c r="A616" s="3" t="s">
        <v>375</v>
      </c>
      <c r="B616" s="8" t="s">
        <v>242</v>
      </c>
      <c r="C616" s="8" t="s">
        <v>236</v>
      </c>
      <c r="D616" s="8" t="s">
        <v>12</v>
      </c>
      <c r="E616" s="8"/>
      <c r="F616" s="49">
        <f>F617</f>
        <v>0</v>
      </c>
      <c r="G616" s="8"/>
      <c r="H616" s="49">
        <f>H617</f>
        <v>2987900</v>
      </c>
      <c r="I616" s="8"/>
      <c r="J616" s="49">
        <f>J617</f>
        <v>2987900</v>
      </c>
      <c r="K616" s="8"/>
      <c r="L616" s="49">
        <f>L617</f>
        <v>2987900</v>
      </c>
    </row>
    <row r="617" spans="1:12" ht="31.5" customHeight="1">
      <c r="A617" s="3" t="s">
        <v>270</v>
      </c>
      <c r="B617" s="8" t="s">
        <v>242</v>
      </c>
      <c r="C617" s="8" t="s">
        <v>236</v>
      </c>
      <c r="D617" s="8" t="s">
        <v>95</v>
      </c>
      <c r="E617" s="8" t="s">
        <v>359</v>
      </c>
      <c r="F617" s="45">
        <v>0</v>
      </c>
      <c r="G617" s="8" t="s">
        <v>534</v>
      </c>
      <c r="H617" s="45">
        <f>F617+G617</f>
        <v>2987900</v>
      </c>
      <c r="I617" s="8" t="s">
        <v>381</v>
      </c>
      <c r="J617" s="45">
        <f>H617+I617</f>
        <v>2987900</v>
      </c>
      <c r="K617" s="8"/>
      <c r="L617" s="45">
        <f>J617+K617</f>
        <v>2987900</v>
      </c>
    </row>
    <row r="618" spans="1:12" ht="48" customHeight="1" hidden="1">
      <c r="A618" s="20"/>
      <c r="B618" s="38"/>
      <c r="C618" s="38"/>
      <c r="D618" s="38"/>
      <c r="E618" s="38"/>
      <c r="F618" s="60"/>
      <c r="G618" s="38"/>
      <c r="H618" s="60"/>
      <c r="I618" s="38"/>
      <c r="J618" s="60"/>
      <c r="K618" s="38"/>
      <c r="L618" s="60"/>
    </row>
    <row r="619" spans="1:12" ht="15.75" hidden="1">
      <c r="A619" s="3"/>
      <c r="B619" s="39"/>
      <c r="C619" s="39"/>
      <c r="D619" s="39"/>
      <c r="E619" s="39"/>
      <c r="F619" s="45"/>
      <c r="G619" s="39"/>
      <c r="H619" s="45"/>
      <c r="I619" s="39"/>
      <c r="J619" s="45"/>
      <c r="K619" s="39"/>
      <c r="L619" s="45"/>
    </row>
    <row r="620" spans="1:12" ht="15.75" hidden="1">
      <c r="A620" s="3"/>
      <c r="B620" s="39"/>
      <c r="C620" s="39"/>
      <c r="D620" s="39"/>
      <c r="E620" s="39"/>
      <c r="F620" s="45"/>
      <c r="G620" s="39"/>
      <c r="H620" s="45"/>
      <c r="I620" s="39"/>
      <c r="J620" s="45"/>
      <c r="K620" s="39"/>
      <c r="L620" s="45"/>
    </row>
    <row r="621" spans="1:12" ht="15.75" hidden="1">
      <c r="A621" s="3"/>
      <c r="B621" s="39"/>
      <c r="C621" s="39"/>
      <c r="D621" s="39"/>
      <c r="E621" s="39"/>
      <c r="F621" s="45"/>
      <c r="G621" s="39"/>
      <c r="H621" s="45"/>
      <c r="I621" s="39"/>
      <c r="J621" s="45"/>
      <c r="K621" s="39"/>
      <c r="L621" s="45"/>
    </row>
    <row r="622" spans="1:12" ht="15.75" hidden="1">
      <c r="A622" s="3"/>
      <c r="B622" s="39"/>
      <c r="C622" s="39"/>
      <c r="D622" s="39"/>
      <c r="E622" s="39"/>
      <c r="F622" s="45"/>
      <c r="G622" s="39"/>
      <c r="H622" s="45"/>
      <c r="I622" s="39"/>
      <c r="J622" s="45"/>
      <c r="K622" s="39"/>
      <c r="L622" s="45"/>
    </row>
    <row r="623" spans="1:12" ht="15.75" hidden="1">
      <c r="A623" s="3"/>
      <c r="B623" s="39"/>
      <c r="C623" s="39"/>
      <c r="D623" s="39"/>
      <c r="E623" s="39"/>
      <c r="F623" s="45"/>
      <c r="G623" s="39"/>
      <c r="H623" s="45"/>
      <c r="I623" s="39"/>
      <c r="J623" s="45"/>
      <c r="K623" s="39"/>
      <c r="L623" s="45"/>
    </row>
    <row r="624" spans="1:12" ht="15.75" hidden="1">
      <c r="A624" s="3"/>
      <c r="B624" s="39"/>
      <c r="C624" s="39"/>
      <c r="D624" s="39"/>
      <c r="E624" s="39"/>
      <c r="F624" s="45"/>
      <c r="G624" s="39"/>
      <c r="H624" s="45"/>
      <c r="I624" s="39"/>
      <c r="J624" s="45"/>
      <c r="K624" s="39"/>
      <c r="L624" s="45"/>
    </row>
    <row r="625" spans="1:12" ht="15.75">
      <c r="A625" s="20" t="s">
        <v>178</v>
      </c>
      <c r="B625" s="23"/>
      <c r="C625" s="23"/>
      <c r="D625" s="23"/>
      <c r="E625" s="23"/>
      <c r="F625" s="42" t="e">
        <f>F12+F307+F357+F475+F548+F575+F593+F588</f>
        <v>#REF!</v>
      </c>
      <c r="G625" s="23"/>
      <c r="H625" s="42" t="e">
        <f>H12+H307+H357+H475+H548+H575+H593+H588</f>
        <v>#REF!</v>
      </c>
      <c r="I625" s="23"/>
      <c r="J625" s="42">
        <f>J12+J307+J357+J475+J548+J575+J593+J588</f>
        <v>780464700</v>
      </c>
      <c r="K625" s="23"/>
      <c r="L625" s="42">
        <f>L12+L307+L357+L475+L548+L575+L593+L588</f>
        <v>823895099</v>
      </c>
    </row>
    <row r="626" spans="1:11" ht="15.75">
      <c r="A626" s="2"/>
      <c r="B626" s="14"/>
      <c r="C626" s="14"/>
      <c r="D626" s="14"/>
      <c r="E626" s="14"/>
      <c r="G626" s="14"/>
      <c r="I626" s="14"/>
      <c r="K626" s="14"/>
    </row>
  </sheetData>
  <sheetProtection/>
  <mergeCells count="3">
    <mergeCell ref="D2:E5"/>
    <mergeCell ref="A7:E9"/>
    <mergeCell ref="D6:L6"/>
  </mergeCells>
  <hyperlinks>
    <hyperlink ref="A470" r:id="rId1" display="consultantplus://offline/ref=EDEB0128DA12F6A991391BB484C27676828F870A827893936F6B74385748C936DB7C0C672286FF87B0AC43AEb9ZEG"/>
  </hyperlinks>
  <printOptions/>
  <pageMargins left="0.7874015748031497" right="0.7874015748031497" top="0" bottom="0" header="0.5118110236220472" footer="0.5118110236220472"/>
  <pageSetup fitToHeight="32" fitToWidth="1" horizontalDpi="600" verticalDpi="600" orientation="portrait" paperSize="9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Admin</cp:lastModifiedBy>
  <cp:lastPrinted>2013-03-06T05:59:27Z</cp:lastPrinted>
  <dcterms:created xsi:type="dcterms:W3CDTF">2007-07-11T08:12:53Z</dcterms:created>
  <dcterms:modified xsi:type="dcterms:W3CDTF">2013-03-06T11:22:33Z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