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25" windowHeight="7095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<sst xmlns="http://schemas.openxmlformats.org/spreadsheetml/2006/main" count="119" uniqueCount="119">
  <si>
    <t>Код целевой статьи</t>
  </si>
  <si>
    <t>Итого по программам</t>
  </si>
  <si>
    <t>Наименование муниципальной программы (подпрограммы)</t>
  </si>
  <si>
    <t>Объем бюджетных ассигнований на финансовое обеспечение реализации муниципальной программы, рублей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</si>
  <si>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</si>
  <si>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№ строки</t>
  </si>
  <si>
    <t>Подпрограмма "Управление муниципальной собственностью и приватизация муниципального имущества до 2020 года"</t>
  </si>
  <si>
    <t>Подпрограмма "Актуализация сведений государственного кадастра недвижимости в МО Красноуфимский округ до 2020 года"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</si>
  <si>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</si>
  <si>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</si>
  <si>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</si>
  <si>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</si>
  <si>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Подпрограмма "Развитие культуры и искусства в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</si>
  <si>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</si>
  <si>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Муниципальная программа МО Красноуфимский округ "Развитие физической культуры, спорта, здорового образа жизни населения и молодежной политики МО Красноуфимский округ до 2020 года"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</si>
  <si>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</si>
  <si>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"Развитие муниципальной службы в Муниципальном образовании Красноуфимский округ до 2020 года"</t>
  </si>
  <si>
    <t>Подпрограмма "Информатизация Муниципального образования Красноуфимский округ до 2020 года"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</si>
  <si>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</si>
  <si>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Подпрограмма "Развитие системы дошкольного образования в Муниципальном образовании  Красноуфимский округ до 2020 года"</t>
  </si>
  <si>
    <t>Подпрограмма "Развитие системы общего образования в Муниципальном образовании  Красноуфимский округ до 2020 года"</t>
  </si>
  <si>
    <t>Подпрограмма "Развитие системы дополнительного образования в Муниципальном образовании Красноуфимский оркуг до 2020 года"</t>
  </si>
  <si>
    <t>Подпрограмма "Организация отдыха и оздоровления детей в каникулярное время в Муниципальном образовании Красноуфимский округ до 2020 года"</t>
  </si>
  <si>
    <t xml:space="preserve">Подпрограмма "Укрепление и развитие материально-технической базы образовательных учреждений в Муниципальном образовании Красноуфимский округ до 2020 года" </t>
  </si>
  <si>
    <t>Подпрограмма "Обеспечение реализации муниципальной программы МО Красноуфимский округ "Развитие системы образования в Муниципальном образовании Красноуфимский округ до 2020 года"</t>
  </si>
  <si>
    <t>Подпрограмма "Управление муниципальным долгом"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</si>
  <si>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</si>
  <si>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Муниципальная программа МО Красноуфимский округ "Градостроительное планирование территорий МО Красноуфимский округ 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</si>
  <si>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</si>
  <si>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молодежи в МО Красноуфимский округ до 2020 года"</t>
  </si>
  <si>
    <t>Подпрограмма "Организация трудоустройства несовершеннолетних граждан в МО Красноуфимский округ"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</si>
  <si>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</si>
  <si>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"Обеспечение реализации муниципальной программы МО Красноуфимский округ "Управление муниципальными финансами МО Красноуфимский оркуг до 2020 года"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</si>
  <si>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 энергетической эффективности в МО Красноуфимский округ до 2020 года"</t>
  </si>
  <si>
    <t>Подпрограмма "Комплексное развитие и модернизация системы коммунальной инфраструктуры МО Красноуфимский округ"</t>
  </si>
  <si>
    <t>Подпрограмма "Повышение  качества условий проживания населения МО Красноуфимский округ"</t>
  </si>
  <si>
    <t>Подпрограмма "Энергосбережение и повышение энергетической эффективности МО Красноуфимский округ"</t>
  </si>
  <si>
    <t>Подпрограмма "Комплексное благоустройство территорий МО Красноуфимский округ"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</si>
  <si>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</si>
  <si>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</si>
  <si>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Подпрограмма "Развитие газификации МО Красноуфимский округ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</si>
  <si>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</si>
  <si>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2020 года"</t>
  </si>
  <si>
    <t>Подпрограмма "Обеспечение пожарной безопасности на территории МО Красноуфимский округ"</t>
  </si>
  <si>
    <t>Подпрограмма "Комплексная профилактика правонарушений на территории МО Красноуфимский округ"</t>
  </si>
  <si>
    <t>Подпрограмма "Обеспечение безопасности на опасных объектах  МО Красноуфимский округ"</t>
  </si>
  <si>
    <t>Подпрограмма "Обеспечение рационального и безопасного природопользования в МО Красноуфимский округ"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</si>
  <si>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</si>
  <si>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Подпрограмма "Мероприятия по профилактике экстемизма и терроризма, а также минимизации и ликвидации последствий проявления терроризма и эксремизма  на территории МО Красноуфимский округ"</t>
  </si>
  <si>
    <t>Подпрограмма "Развитие транспорта и транспортной инфраструктуры в МО Красноуфимский округ"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</si>
  <si>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</si>
  <si>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</si>
  <si>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</si>
  <si>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</si>
  <si>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Подпрограмма  "Содействие реализации муниципальных функций, связанных с общегосударственным управлением до 2020  года"</t>
  </si>
  <si>
    <t>Подпрограмма "Развитие и поддержка некоммерческих  общественных организаций и объединений в МО Красноуфимский округ"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</si>
  <si>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</si>
  <si>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</si>
  <si>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Подпрограмма "Обеспечение жильем молодых семей в МО Красноуфимский округ до 2020 года"</t>
  </si>
  <si>
    <t>Подпрограмма "Улучшение жилищных условий граждан, проживающих на территории МО Красноуфимский округ"</t>
  </si>
  <si>
    <t>Перечень муниципальных программ МО Красноуфимский округ, подлежащих              реализации в 2016 году</t>
  </si>
  <si>
    <t>0100000000</t>
  </si>
  <si>
    <t>0110000000</t>
  </si>
  <si>
    <t>0120000000</t>
  </si>
  <si>
    <t>0130000000</t>
  </si>
  <si>
    <t>0140000000</t>
  </si>
  <si>
    <t>0200000000</t>
  </si>
  <si>
    <t>0210000000</t>
  </si>
  <si>
    <t>0220000000</t>
  </si>
  <si>
    <t>0230000000</t>
  </si>
  <si>
    <t>0240000000</t>
  </si>
  <si>
    <t>0250000000</t>
  </si>
  <si>
    <t>0260000000</t>
  </si>
  <si>
    <t>0300000000</t>
  </si>
  <si>
    <t>0310000000</t>
  </si>
  <si>
    <t>0320000000</t>
  </si>
  <si>
    <t>0330000000</t>
  </si>
  <si>
    <t>0400000000</t>
  </si>
  <si>
    <t>0500000000</t>
  </si>
  <si>
    <t>0510000000</t>
  </si>
  <si>
    <t>0520000000</t>
  </si>
  <si>
    <t>0530000000</t>
  </si>
  <si>
    <t>0540000000</t>
  </si>
  <si>
    <t>0550000000</t>
  </si>
  <si>
    <t>0600000000</t>
  </si>
  <si>
    <t>0610000000</t>
  </si>
  <si>
    <t>0620000000</t>
  </si>
  <si>
    <t>0700000000</t>
  </si>
  <si>
    <t>0710000000</t>
  </si>
  <si>
    <t>0720000000</t>
  </si>
  <si>
    <t>0730000000</t>
  </si>
  <si>
    <t>0740000000</t>
  </si>
  <si>
    <t>0750000000</t>
  </si>
  <si>
    <t>0760000000</t>
  </si>
  <si>
    <t>0770000000</t>
  </si>
  <si>
    <t>0800000000</t>
  </si>
  <si>
    <t>0810000000</t>
  </si>
  <si>
    <t>0820000000</t>
  </si>
  <si>
    <t>0830000000</t>
  </si>
  <si>
    <t>0840000000</t>
  </si>
  <si>
    <t>0850000000</t>
  </si>
  <si>
    <t>0860000000</t>
  </si>
  <si>
    <t>0900000000</t>
  </si>
  <si>
    <t>0910000000</t>
  </si>
  <si>
    <t>0920000000</t>
  </si>
  <si>
    <t>0930000000</t>
  </si>
  <si>
    <t>0940000000</t>
  </si>
  <si>
    <t>0950000000</t>
  </si>
  <si>
    <t>0960000000</t>
  </si>
  <si>
    <t>0970000000</t>
  </si>
  <si>
    <t>0980000000</t>
  </si>
  <si>
    <t>1000000000</t>
  </si>
  <si>
    <t>1020000000</t>
  </si>
  <si>
    <t>1030000000</t>
  </si>
  <si>
    <t>1100000000</t>
  </si>
  <si>
    <t>1110000000</t>
  </si>
  <si>
    <t>1120000000</t>
  </si>
  <si>
    <t>Подпрограмма "Защита населения и территории МО Красноуфимский округ  от чрезвычайных ситуаций природного, техногенного и биолого-социального характера, гражданская оборона"</t>
  </si>
  <si>
    <t xml:space="preserve">Приложение № 5                                         к решению Думы                                   МО Красноуфимский округ                 от 24.06.2016 г. № 413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</si>
</sst>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&quot;р.&quot;"/>
  </numFmts>
  <fonts count="42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4" fontId="0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0" fillId="34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4" fontId="0" fillId="0" borderId="12" xfId="0" applyNumberFormat="1" applyFont="1" applyFill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" fontId="5" fillId="34" borderId="12" xfId="0" applyNumberFormat="1" applyFont="1" applyFill="1" applyBorder="1" applyAlignment="1">
      <alignment horizontal="center" vertical="top" wrapText="1"/>
    </xf>
    <xf numFmtId="4" fontId="5" fillId="34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zoomScalePageLayoutView="0" workbookViewId="0" topLeftCell="A4">
      <selection activeCell="D79" sqref="D79"/>
    </sheetView>
  </sheetViews>
  <sheetFormatPr defaultColWidth="9.00390625" defaultRowHeight="15.75"/>
  <cols>
    <col min="1" max="1" width="3.625" style="0" customWidth="1"/>
    <col min="2" max="2" width="63.25390625" style="1" customWidth="1"/>
    <col min="3" max="3" width="14.00390625" style="1" customWidth="1"/>
    <col min="4" max="4" width="20.25390625" style="1" customWidth="1"/>
    <col min="5" max="6" width="8.75390625" style="0" customWidth="1"/>
  </cols>
  <sheetData>
    <row r="1" ht="15.75" hidden="1">
      <c r="B1" s="2"/>
    </row>
    <row r="2" spans="2:4" ht="15.75" customHeight="1" hidden="1">
      <c r="B2" s="2"/>
      <c r="C2" s="53" t="s">
        <v>118</v>
      </c>
      <c r="D2" s="53"/>
    </row>
    <row r="3" spans="2:4" ht="2.25" customHeight="1" hidden="1">
      <c r="B3" s="2"/>
      <c r="C3" s="53"/>
      <c r="D3" s="53"/>
    </row>
    <row r="4" spans="2:4" ht="69" customHeight="1">
      <c r="B4" s="3"/>
      <c r="C4" s="53"/>
      <c r="D4" s="53"/>
    </row>
    <row r="5" spans="1:4" ht="15.75" customHeight="1">
      <c r="A5" s="55" t="s">
        <v>60</v>
      </c>
      <c r="B5" s="55"/>
      <c r="C5" s="55"/>
      <c r="D5" s="55"/>
    </row>
    <row r="6" spans="1:4" ht="21" customHeight="1">
      <c r="A6" s="55"/>
      <c r="B6" s="55"/>
      <c r="C6" s="55"/>
      <c r="D6" s="55"/>
    </row>
    <row r="7" spans="1:4" ht="99.75">
      <c r="A7" s="11" t="s">
        <v>5</v>
      </c>
      <c r="B7" s="7" t="s">
        <v>2</v>
      </c>
      <c r="C7" s="11" t="s">
        <v>0</v>
      </c>
      <c r="D7" s="11" t="s">
        <v>3</v>
      </c>
    </row>
    <row r="8" spans="1:4" ht="15.75">
      <c r="A8" s="11">
        <v>1</v>
      </c>
      <c r="B8" s="11">
        <v>2</v>
      </c>
      <c r="C8" s="13">
        <v>3</v>
      </c>
      <c r="D8" s="13">
        <v>4</v>
      </c>
    </row>
    <row r="9" spans="1:4" ht="15.75">
      <c r="A9" s="44">
        <v>1</v>
      </c>
      <c r="B9" s="61" t="s">
        <v>4</v>
      </c>
      <c r="C9" s="38" t="s">
        <v>61</v>
      </c>
      <c r="D9" s="54">
        <f>D15+D16+D17+D18</f>
        <v>5849620.3</v>
      </c>
    </row>
    <row r="10" spans="1:4" ht="15.75">
      <c r="A10" s="44"/>
      <c r="B10" s="61"/>
      <c r="C10" s="38"/>
      <c r="D10" s="54"/>
    </row>
    <row r="11" spans="1:4" ht="15.75">
      <c r="A11" s="44"/>
      <c r="B11" s="61"/>
      <c r="C11" s="38"/>
      <c r="D11" s="54"/>
    </row>
    <row r="12" spans="1:4" ht="11.25" customHeight="1">
      <c r="A12" s="44"/>
      <c r="B12" s="61"/>
      <c r="C12" s="38"/>
      <c r="D12" s="54"/>
    </row>
    <row r="13" spans="1:4" ht="3" customHeight="1" hidden="1">
      <c r="A13" s="44"/>
      <c r="B13" s="61"/>
      <c r="C13" s="38"/>
      <c r="D13" s="54"/>
    </row>
    <row r="14" spans="1:4" ht="37.5" customHeight="1" hidden="1">
      <c r="A14" s="44"/>
      <c r="B14" s="61"/>
      <c r="C14" s="38"/>
      <c r="D14" s="54"/>
    </row>
    <row r="15" spans="1:4" ht="31.5">
      <c r="A15" s="5">
        <v>2</v>
      </c>
      <c r="B15" s="14" t="s">
        <v>6</v>
      </c>
      <c r="C15" s="18" t="s">
        <v>62</v>
      </c>
      <c r="D15" s="29">
        <v>180000</v>
      </c>
    </row>
    <row r="16" spans="1:4" ht="31.5">
      <c r="A16" s="5">
        <v>3</v>
      </c>
      <c r="B16" s="14" t="s">
        <v>7</v>
      </c>
      <c r="C16" s="19" t="s">
        <v>63</v>
      </c>
      <c r="D16" s="30">
        <f>2880000-289650-60000-409559.7-90000</f>
        <v>2030790.2999999998</v>
      </c>
    </row>
    <row r="17" spans="1:4" ht="47.25">
      <c r="A17" s="5">
        <v>4</v>
      </c>
      <c r="B17" s="14" t="s">
        <v>8</v>
      </c>
      <c r="C17" s="19" t="s">
        <v>64</v>
      </c>
      <c r="D17" s="29">
        <v>3147700</v>
      </c>
    </row>
    <row r="18" spans="1:4" ht="31.5">
      <c r="A18" s="17">
        <v>5</v>
      </c>
      <c r="B18" s="14" t="s">
        <v>59</v>
      </c>
      <c r="C18" s="19" t="s">
        <v>65</v>
      </c>
      <c r="D18" s="29">
        <f>491130</f>
        <v>491130</v>
      </c>
    </row>
    <row r="19" spans="1:4" ht="47.25">
      <c r="A19" s="15">
        <v>6</v>
      </c>
      <c r="B19" s="16" t="s">
        <v>9</v>
      </c>
      <c r="C19" s="20" t="s">
        <v>66</v>
      </c>
      <c r="D19" s="31">
        <f>D20+D21+D22+D23+D24+D25</f>
        <v>605658868.8399999</v>
      </c>
    </row>
    <row r="20" spans="1:4" ht="31.5">
      <c r="A20" s="17">
        <v>7</v>
      </c>
      <c r="B20" s="8" t="s">
        <v>19</v>
      </c>
      <c r="C20" s="24" t="s">
        <v>67</v>
      </c>
      <c r="D20" s="30">
        <f>145694295.55+299334.34-438704.62+402335-1513979</f>
        <v>144443281.27</v>
      </c>
    </row>
    <row r="21" spans="1:4" ht="31.5">
      <c r="A21" s="17">
        <v>8</v>
      </c>
      <c r="B21" s="8" t="s">
        <v>20</v>
      </c>
      <c r="C21" s="24" t="s">
        <v>68</v>
      </c>
      <c r="D21" s="30">
        <f>412803586.76+33000-266026.18-45187.2-402335+1626249.38+30000</f>
        <v>413779287.76</v>
      </c>
    </row>
    <row r="22" spans="1:4" ht="31.5">
      <c r="A22" s="17">
        <v>9</v>
      </c>
      <c r="B22" s="8" t="s">
        <v>21</v>
      </c>
      <c r="C22" s="24" t="s">
        <v>69</v>
      </c>
      <c r="D22" s="30">
        <f>16656951.69-55280.6-14500</f>
        <v>16587171.09</v>
      </c>
    </row>
    <row r="23" spans="1:4" ht="47.25">
      <c r="A23" s="17">
        <v>10</v>
      </c>
      <c r="B23" s="8" t="s">
        <v>22</v>
      </c>
      <c r="C23" s="24" t="s">
        <v>70</v>
      </c>
      <c r="D23" s="30">
        <f>12495308+367224.66</f>
        <v>12862532.66</v>
      </c>
    </row>
    <row r="24" spans="1:4" ht="47.25">
      <c r="A24" s="17">
        <v>11</v>
      </c>
      <c r="B24" s="8" t="s">
        <v>23</v>
      </c>
      <c r="C24" s="24" t="s">
        <v>71</v>
      </c>
      <c r="D24" s="30">
        <f>3350000+1434186.74+702818+2111234.32</f>
        <v>7598239.0600000005</v>
      </c>
    </row>
    <row r="25" spans="1:4" ht="47.25">
      <c r="A25" s="17">
        <v>12</v>
      </c>
      <c r="B25" s="8" t="s">
        <v>24</v>
      </c>
      <c r="C25" s="24" t="s">
        <v>72</v>
      </c>
      <c r="D25" s="30">
        <f>10686418+8250-276311-30000</f>
        <v>10388357</v>
      </c>
    </row>
    <row r="26" spans="1:4" ht="15.75">
      <c r="A26" s="44">
        <v>13</v>
      </c>
      <c r="B26" s="43" t="s">
        <v>10</v>
      </c>
      <c r="C26" s="47" t="s">
        <v>73</v>
      </c>
      <c r="D26" s="58">
        <f>D29+D30+D31</f>
        <v>113850457</v>
      </c>
    </row>
    <row r="27" spans="1:4" ht="15.75">
      <c r="A27" s="44"/>
      <c r="B27" s="43"/>
      <c r="C27" s="62"/>
      <c r="D27" s="59"/>
    </row>
    <row r="28" spans="1:4" ht="15.75" customHeight="1" hidden="1">
      <c r="A28" s="44"/>
      <c r="B28" s="43"/>
      <c r="C28" s="48"/>
      <c r="D28" s="27"/>
    </row>
    <row r="29" spans="1:4" ht="31.5">
      <c r="A29" s="17">
        <v>14</v>
      </c>
      <c r="B29" s="8" t="s">
        <v>12</v>
      </c>
      <c r="C29" s="18" t="s">
        <v>74</v>
      </c>
      <c r="D29" s="29">
        <f>102482400+180000-328923+100000+4800000+18000+10000</f>
        <v>107261477</v>
      </c>
    </row>
    <row r="30" spans="1:4" ht="31.5">
      <c r="A30" s="17">
        <v>15</v>
      </c>
      <c r="B30" s="8" t="s">
        <v>11</v>
      </c>
      <c r="C30" s="18" t="s">
        <v>75</v>
      </c>
      <c r="D30" s="30">
        <f>5040000+1065100</f>
        <v>6105100</v>
      </c>
    </row>
    <row r="31" spans="1:4" ht="47.25">
      <c r="A31" s="17">
        <v>16</v>
      </c>
      <c r="B31" s="8" t="s">
        <v>13</v>
      </c>
      <c r="C31" s="18" t="s">
        <v>76</v>
      </c>
      <c r="D31" s="29">
        <f>479880+4000</f>
        <v>483880</v>
      </c>
    </row>
    <row r="32" spans="1:4" ht="52.5" customHeight="1">
      <c r="A32" s="44">
        <v>17</v>
      </c>
      <c r="B32" s="60" t="s">
        <v>27</v>
      </c>
      <c r="C32" s="47" t="s">
        <v>77</v>
      </c>
      <c r="D32" s="31">
        <f>1310040+9999+1011439.47-329000+3121584.17+409559.7-718606-3070265.93</f>
        <v>1744750.4099999997</v>
      </c>
    </row>
    <row r="33" spans="1:4" ht="47.25" customHeight="1" hidden="1">
      <c r="A33" s="44"/>
      <c r="B33" s="60"/>
      <c r="C33" s="62"/>
      <c r="D33" s="28"/>
    </row>
    <row r="34" spans="1:4" ht="48" customHeight="1" hidden="1">
      <c r="A34" s="44"/>
      <c r="B34" s="60"/>
      <c r="C34" s="48"/>
      <c r="D34" s="28"/>
    </row>
    <row r="35" spans="1:4" ht="25.5" customHeight="1">
      <c r="A35" s="49">
        <v>18</v>
      </c>
      <c r="B35" s="51" t="s">
        <v>14</v>
      </c>
      <c r="C35" s="56" t="s">
        <v>78</v>
      </c>
      <c r="D35" s="58">
        <f>D38+D39+D40+D37+D41</f>
        <v>3886525.49</v>
      </c>
    </row>
    <row r="36" spans="1:4" ht="25.5" customHeight="1">
      <c r="A36" s="50"/>
      <c r="B36" s="52"/>
      <c r="C36" s="57"/>
      <c r="D36" s="59"/>
    </row>
    <row r="37" spans="1:4" ht="47.25" customHeight="1">
      <c r="A37" s="34">
        <v>20</v>
      </c>
      <c r="B37" s="35" t="s">
        <v>57</v>
      </c>
      <c r="C37" s="32" t="s">
        <v>79</v>
      </c>
      <c r="D37" s="33">
        <f>2085500-9999-224500-33034.81</f>
        <v>1817966.19</v>
      </c>
    </row>
    <row r="38" spans="1:4" ht="31.5">
      <c r="A38" s="5">
        <v>21</v>
      </c>
      <c r="B38" s="12" t="s">
        <v>28</v>
      </c>
      <c r="C38" s="22" t="s">
        <v>80</v>
      </c>
      <c r="D38" s="30">
        <f>884870-14110.7</f>
        <v>870759.3</v>
      </c>
    </row>
    <row r="39" spans="1:4" ht="31.5">
      <c r="A39" s="5">
        <v>22</v>
      </c>
      <c r="B39" s="12" t="s">
        <v>29</v>
      </c>
      <c r="C39" s="22" t="s">
        <v>81</v>
      </c>
      <c r="D39" s="30">
        <v>34500</v>
      </c>
    </row>
    <row r="40" spans="1:4" ht="31.5">
      <c r="A40" s="5">
        <v>23</v>
      </c>
      <c r="B40" s="12" t="s">
        <v>30</v>
      </c>
      <c r="C40" s="22" t="s">
        <v>82</v>
      </c>
      <c r="D40" s="30">
        <f>250000+10000</f>
        <v>260000</v>
      </c>
    </row>
    <row r="41" spans="1:4" ht="31.5">
      <c r="A41" s="5">
        <v>24</v>
      </c>
      <c r="B41" s="12" t="s">
        <v>58</v>
      </c>
      <c r="C41" s="22" t="s">
        <v>83</v>
      </c>
      <c r="D41" s="36">
        <f>397000+506300</f>
        <v>903300</v>
      </c>
    </row>
    <row r="42" spans="1:4" ht="15.75">
      <c r="A42" s="44">
        <v>25</v>
      </c>
      <c r="B42" s="43" t="s">
        <v>31</v>
      </c>
      <c r="C42" s="47" t="s">
        <v>84</v>
      </c>
      <c r="D42" s="39">
        <f>D44+D45</f>
        <v>589500</v>
      </c>
    </row>
    <row r="43" spans="1:4" ht="62.25" customHeight="1">
      <c r="A43" s="44"/>
      <c r="B43" s="43"/>
      <c r="C43" s="48"/>
      <c r="D43" s="40"/>
    </row>
    <row r="44" spans="1:4" ht="31.5">
      <c r="A44" s="5">
        <v>26</v>
      </c>
      <c r="B44" s="12" t="s">
        <v>55</v>
      </c>
      <c r="C44" s="18" t="s">
        <v>85</v>
      </c>
      <c r="D44" s="29">
        <f>180000</f>
        <v>180000</v>
      </c>
    </row>
    <row r="45" spans="1:4" ht="47.25">
      <c r="A45" s="5">
        <v>27</v>
      </c>
      <c r="B45" s="12" t="s">
        <v>56</v>
      </c>
      <c r="C45" s="18" t="s">
        <v>86</v>
      </c>
      <c r="D45" s="30">
        <f>166500+243000</f>
        <v>409500</v>
      </c>
    </row>
    <row r="46" spans="1:8" ht="47.25">
      <c r="A46" s="5">
        <v>29</v>
      </c>
      <c r="B46" s="9" t="s">
        <v>15</v>
      </c>
      <c r="C46" s="20" t="s">
        <v>87</v>
      </c>
      <c r="D46" s="37">
        <f>SUM(D47:D53)</f>
        <v>7493577.07</v>
      </c>
      <c r="G46" s="6"/>
      <c r="H46" s="6"/>
    </row>
    <row r="47" spans="1:8" ht="47.25">
      <c r="A47" s="5">
        <v>30</v>
      </c>
      <c r="B47" s="4" t="s">
        <v>117</v>
      </c>
      <c r="C47" s="18" t="s">
        <v>88</v>
      </c>
      <c r="D47" s="29">
        <f>616100+464400-17342.93-10000-51750.08</f>
        <v>1001406.9900000001</v>
      </c>
      <c r="G47" s="6"/>
      <c r="H47" s="6"/>
    </row>
    <row r="48" spans="1:8" ht="31.5">
      <c r="A48" s="5">
        <v>31</v>
      </c>
      <c r="B48" s="4" t="s">
        <v>43</v>
      </c>
      <c r="C48" s="18" t="s">
        <v>89</v>
      </c>
      <c r="D48" s="29">
        <f>1152900</f>
        <v>1152900</v>
      </c>
      <c r="G48" s="6"/>
      <c r="H48" s="6"/>
    </row>
    <row r="49" spans="1:8" ht="31.5">
      <c r="A49" s="5">
        <v>32</v>
      </c>
      <c r="B49" s="4" t="s">
        <v>44</v>
      </c>
      <c r="C49" s="18" t="s">
        <v>90</v>
      </c>
      <c r="D49" s="29">
        <f>270000-8250-56600-10000</f>
        <v>195150</v>
      </c>
      <c r="G49" s="6"/>
      <c r="H49" s="6"/>
    </row>
    <row r="50" spans="1:8" ht="63">
      <c r="A50" s="5">
        <v>33</v>
      </c>
      <c r="B50" s="4" t="s">
        <v>48</v>
      </c>
      <c r="C50" s="18" t="s">
        <v>91</v>
      </c>
      <c r="D50" s="29">
        <f>282600-100000-30000</f>
        <v>152600</v>
      </c>
      <c r="G50" s="6"/>
      <c r="H50" s="6"/>
    </row>
    <row r="51" spans="1:8" ht="31.5">
      <c r="A51" s="5">
        <v>34</v>
      </c>
      <c r="B51" s="25" t="s">
        <v>45</v>
      </c>
      <c r="C51" s="23" t="s">
        <v>92</v>
      </c>
      <c r="D51" s="30">
        <f>170000+53200</f>
        <v>223200</v>
      </c>
      <c r="G51" s="6"/>
      <c r="H51" s="6"/>
    </row>
    <row r="52" spans="1:8" ht="39" customHeight="1">
      <c r="A52" s="5">
        <v>35</v>
      </c>
      <c r="B52" s="25" t="s">
        <v>46</v>
      </c>
      <c r="C52" s="23" t="s">
        <v>93</v>
      </c>
      <c r="D52" s="30">
        <f>2960270+321500-12575-40625+51750.08</f>
        <v>3280320.08</v>
      </c>
      <c r="G52" s="6"/>
      <c r="H52" s="6"/>
    </row>
    <row r="53" spans="1:8" ht="47.25">
      <c r="A53" s="5">
        <v>36</v>
      </c>
      <c r="B53" s="12" t="s">
        <v>47</v>
      </c>
      <c r="C53" s="23" t="s">
        <v>94</v>
      </c>
      <c r="D53" s="29">
        <v>1488000</v>
      </c>
      <c r="G53" s="6"/>
      <c r="H53" s="6"/>
    </row>
    <row r="54" spans="1:4" ht="15.75">
      <c r="A54" s="44">
        <v>37</v>
      </c>
      <c r="B54" s="43" t="s">
        <v>51</v>
      </c>
      <c r="C54" s="42" t="s">
        <v>95</v>
      </c>
      <c r="D54" s="39">
        <f>D56+D57+D58+D59+D60+D61</f>
        <v>65485395.65</v>
      </c>
    </row>
    <row r="55" spans="1:4" ht="33.75" customHeight="1">
      <c r="A55" s="44"/>
      <c r="B55" s="43"/>
      <c r="C55" s="42"/>
      <c r="D55" s="40"/>
    </row>
    <row r="56" spans="1:4" ht="47.25">
      <c r="A56" s="5">
        <v>38</v>
      </c>
      <c r="B56" s="8" t="s">
        <v>52</v>
      </c>
      <c r="C56" s="18" t="s">
        <v>96</v>
      </c>
      <c r="D56" s="29">
        <f>27849330-4000</f>
        <v>27845330</v>
      </c>
    </row>
    <row r="57" spans="1:4" ht="31.5">
      <c r="A57" s="5">
        <v>39</v>
      </c>
      <c r="B57" s="8" t="s">
        <v>54</v>
      </c>
      <c r="C57" s="18" t="s">
        <v>97</v>
      </c>
      <c r="D57" s="29">
        <f>17400+1216200-180000+29000</f>
        <v>1082600</v>
      </c>
    </row>
    <row r="58" spans="1:4" ht="31.5">
      <c r="A58" s="5">
        <v>40</v>
      </c>
      <c r="B58" s="8" t="s">
        <v>16</v>
      </c>
      <c r="C58" s="18" t="s">
        <v>98</v>
      </c>
      <c r="D58" s="29">
        <v>45000</v>
      </c>
    </row>
    <row r="59" spans="1:4" ht="63">
      <c r="A59" s="5">
        <v>41</v>
      </c>
      <c r="B59" s="8" t="s">
        <v>18</v>
      </c>
      <c r="C59" s="18" t="s">
        <v>99</v>
      </c>
      <c r="D59" s="29">
        <v>235000</v>
      </c>
    </row>
    <row r="60" spans="1:4" ht="31.5">
      <c r="A60" s="5">
        <v>42</v>
      </c>
      <c r="B60" s="8" t="s">
        <v>17</v>
      </c>
      <c r="C60" s="18" t="s">
        <v>100</v>
      </c>
      <c r="D60" s="30">
        <v>90000</v>
      </c>
    </row>
    <row r="61" spans="1:4" ht="47.25">
      <c r="A61" s="5">
        <v>43</v>
      </c>
      <c r="B61" s="8" t="s">
        <v>53</v>
      </c>
      <c r="C61" s="18" t="s">
        <v>101</v>
      </c>
      <c r="D61" s="29">
        <f>35484400-74599.85+59059.5+718606</f>
        <v>36187465.65</v>
      </c>
    </row>
    <row r="62" spans="1:4" ht="15.75">
      <c r="A62" s="44">
        <v>44</v>
      </c>
      <c r="B62" s="45" t="s">
        <v>33</v>
      </c>
      <c r="C62" s="41" t="s">
        <v>102</v>
      </c>
      <c r="D62" s="39">
        <f>D64+D65+D66+D67+D68+D69+D70+D71</f>
        <v>147830951.23999998</v>
      </c>
    </row>
    <row r="63" spans="1:4" ht="45.75" customHeight="1">
      <c r="A63" s="44"/>
      <c r="B63" s="46"/>
      <c r="C63" s="41"/>
      <c r="D63" s="40"/>
    </row>
    <row r="64" spans="1:4" ht="31.5">
      <c r="A64" s="5">
        <v>45</v>
      </c>
      <c r="B64" s="12" t="s">
        <v>34</v>
      </c>
      <c r="C64" s="22" t="s">
        <v>103</v>
      </c>
      <c r="D64" s="29">
        <f>4177800+318501.68</f>
        <v>4496301.68</v>
      </c>
    </row>
    <row r="65" spans="1:4" ht="31.5">
      <c r="A65" s="5">
        <v>46</v>
      </c>
      <c r="B65" s="12" t="s">
        <v>35</v>
      </c>
      <c r="C65" s="22" t="s">
        <v>104</v>
      </c>
      <c r="D65" s="29">
        <v>2603610</v>
      </c>
    </row>
    <row r="66" spans="1:4" ht="31.5">
      <c r="A66" s="5">
        <v>47</v>
      </c>
      <c r="B66" s="12" t="s">
        <v>36</v>
      </c>
      <c r="C66" s="22" t="s">
        <v>105</v>
      </c>
      <c r="D66" s="29">
        <f>4082400-34000+7760000-388101.68</f>
        <v>11420298.32</v>
      </c>
    </row>
    <row r="67" spans="1:4" ht="31.5">
      <c r="A67" s="5">
        <v>48</v>
      </c>
      <c r="B67" s="12" t="s">
        <v>37</v>
      </c>
      <c r="C67" s="22" t="s">
        <v>106</v>
      </c>
      <c r="D67" s="29">
        <f>11542680-3200-92400+12000</f>
        <v>11459080</v>
      </c>
    </row>
    <row r="68" spans="1:4" ht="47.25">
      <c r="A68" s="5">
        <v>49</v>
      </c>
      <c r="B68" s="12" t="s">
        <v>38</v>
      </c>
      <c r="C68" s="22" t="s">
        <v>107</v>
      </c>
      <c r="D68" s="29">
        <f>16179000+2462000.66</f>
        <v>18641000.66</v>
      </c>
    </row>
    <row r="69" spans="1:4" ht="63">
      <c r="A69" s="5">
        <v>50</v>
      </c>
      <c r="B69" s="12" t="s">
        <v>50</v>
      </c>
      <c r="C69" s="22" t="s">
        <v>108</v>
      </c>
      <c r="D69" s="29">
        <f>360000+88574700+21000-744345.34+532094</f>
        <v>88743448.66</v>
      </c>
    </row>
    <row r="70" spans="1:4" ht="33" customHeight="1">
      <c r="A70" s="5">
        <v>51</v>
      </c>
      <c r="B70" s="12" t="s">
        <v>49</v>
      </c>
      <c r="C70" s="22" t="s">
        <v>109</v>
      </c>
      <c r="D70" s="30">
        <v>360000</v>
      </c>
    </row>
    <row r="71" spans="1:4" ht="63">
      <c r="A71" s="5">
        <v>52</v>
      </c>
      <c r="B71" s="12" t="s">
        <v>39</v>
      </c>
      <c r="C71" s="22" t="s">
        <v>110</v>
      </c>
      <c r="D71" s="29">
        <f>1942200+5162300+2749590+744345.34+3200-532094+34000-5929.42+69600-60000</f>
        <v>10107211.92</v>
      </c>
    </row>
    <row r="72" spans="1:4" ht="15.75">
      <c r="A72" s="44">
        <v>53</v>
      </c>
      <c r="B72" s="43" t="s">
        <v>26</v>
      </c>
      <c r="C72" s="38" t="s">
        <v>111</v>
      </c>
      <c r="D72" s="39">
        <f>D74+D75</f>
        <v>6860407</v>
      </c>
    </row>
    <row r="73" spans="1:4" ht="33.75" customHeight="1">
      <c r="A73" s="44"/>
      <c r="B73" s="43"/>
      <c r="C73" s="38"/>
      <c r="D73" s="40"/>
    </row>
    <row r="74" spans="1:4" ht="15.75">
      <c r="A74" s="5">
        <v>54</v>
      </c>
      <c r="B74" s="8" t="s">
        <v>25</v>
      </c>
      <c r="C74" s="18" t="s">
        <v>112</v>
      </c>
      <c r="D74" s="29">
        <v>4050</v>
      </c>
    </row>
    <row r="75" spans="1:4" ht="47.25">
      <c r="A75" s="5">
        <v>55</v>
      </c>
      <c r="B75" s="8" t="s">
        <v>32</v>
      </c>
      <c r="C75" s="18" t="s">
        <v>113</v>
      </c>
      <c r="D75" s="29">
        <f>7047450-191093</f>
        <v>6856357</v>
      </c>
    </row>
    <row r="76" spans="1:4" ht="47.25">
      <c r="A76" s="15">
        <v>56</v>
      </c>
      <c r="B76" s="16" t="s">
        <v>41</v>
      </c>
      <c r="C76" s="20" t="s">
        <v>114</v>
      </c>
      <c r="D76" s="37">
        <f>D77+D78</f>
        <v>27632770</v>
      </c>
    </row>
    <row r="77" spans="1:4" ht="31.5">
      <c r="A77" s="5">
        <v>57</v>
      </c>
      <c r="B77" s="8" t="s">
        <v>40</v>
      </c>
      <c r="C77" s="18" t="s">
        <v>115</v>
      </c>
      <c r="D77" s="29">
        <f>17830890+7387580-3070265.93+3070265.93-150000</f>
        <v>25068470</v>
      </c>
    </row>
    <row r="78" spans="1:4" ht="47.25">
      <c r="A78" s="5">
        <v>58</v>
      </c>
      <c r="B78" s="8" t="s">
        <v>42</v>
      </c>
      <c r="C78" s="18" t="s">
        <v>116</v>
      </c>
      <c r="D78" s="29">
        <f>585000+696200+1283100</f>
        <v>2564300</v>
      </c>
    </row>
    <row r="79" spans="1:4" ht="15.75">
      <c r="A79" s="15">
        <v>59</v>
      </c>
      <c r="B79" s="9" t="s">
        <v>1</v>
      </c>
      <c r="C79" s="21"/>
      <c r="D79" s="37">
        <f>D9+D19+D26+D32+D35+D42+D46+D54+D62+D72+D76</f>
        <v>986882822.9999999</v>
      </c>
    </row>
    <row r="80" ht="15.75" hidden="1">
      <c r="C80" s="10"/>
    </row>
    <row r="81" ht="15.75">
      <c r="D81" s="26"/>
    </row>
  </sheetData>
  <sheetProtection selectLockedCells="1" selectUnlockedCells="1"/>
  <mergeCells count="33">
    <mergeCell ref="B32:B34"/>
    <mergeCell ref="B9:B14"/>
    <mergeCell ref="C32:C34"/>
    <mergeCell ref="A9:A14"/>
    <mergeCell ref="C26:C28"/>
    <mergeCell ref="A26:A28"/>
    <mergeCell ref="B26:B28"/>
    <mergeCell ref="A35:A36"/>
    <mergeCell ref="B35:B36"/>
    <mergeCell ref="C2:D4"/>
    <mergeCell ref="C9:C14"/>
    <mergeCell ref="D9:D14"/>
    <mergeCell ref="A5:D6"/>
    <mergeCell ref="C35:C36"/>
    <mergeCell ref="D26:D27"/>
    <mergeCell ref="D35:D36"/>
    <mergeCell ref="A32:A34"/>
    <mergeCell ref="D42:D43"/>
    <mergeCell ref="B72:B73"/>
    <mergeCell ref="A72:A73"/>
    <mergeCell ref="B62:B63"/>
    <mergeCell ref="A54:A55"/>
    <mergeCell ref="B54:B55"/>
    <mergeCell ref="A42:A43"/>
    <mergeCell ref="C42:C43"/>
    <mergeCell ref="B42:B43"/>
    <mergeCell ref="A62:A63"/>
    <mergeCell ref="C72:C73"/>
    <mergeCell ref="D72:D73"/>
    <mergeCell ref="D62:D63"/>
    <mergeCell ref="D54:D55"/>
    <mergeCell ref="C62:C63"/>
    <mergeCell ref="C54:C55"/>
  </mergeCells>
  <printOptions/>
  <pageMargins left="0.7874015748031497" right="0.1968503937007874" top="0.3937007874015748" bottom="0.1968503937007874" header="0.5118110236220472" footer="0.5118110236220472"/>
  <pageSetup fitToHeight="3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User</cp:lastModifiedBy>
  <cp:lastPrinted>2016-06-28T04:13:45Z</cp:lastPrinted>
  <dcterms:created xsi:type="dcterms:W3CDTF">2007-07-11T08:12:53Z</dcterms:created>
  <dcterms:modified xsi:type="dcterms:W3CDTF">2016-07-05T06:43:46Z</dcterms:modified>
  <cp:category/>
  <cp:version/>
  <cp:contentType/>
  <cp:contentStatus/>
</cp:coreProperties>
</file>