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14040" windowHeight="10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<sst xmlns="http://schemas.openxmlformats.org/spreadsheetml/2006/main" count="2129" uniqueCount="540">
  <si>
    <t>1006</t>
  </si>
  <si>
    <t>Процентые платежи по  муниципальному долгу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</si>
  <si>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</si>
  <si>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</si>
  <si>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Подпрограмма «Защита населения и территории МО Красноуфимский округ от чрезвычайных ситуаций природного, техногенного  и биолого-социального характера, гражданская оборона»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</si>
  <si>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</si>
  <si>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 xml:space="preserve">Резервные фонды местных администраций </t>
  </si>
  <si>
    <t>111</t>
  </si>
  <si>
    <t>112</t>
  </si>
  <si>
    <t>242</t>
  </si>
  <si>
    <t>244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</si>
  <si>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</si>
  <si>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</si>
  <si>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</si>
  <si>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</si>
  <si>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880</t>
  </si>
  <si>
    <t>Оформление права собственности МО Красноуфимский округ на объекты недвижимости</t>
  </si>
  <si>
    <t>Специальные расходы</t>
  </si>
  <si>
    <t>312</t>
  </si>
  <si>
    <t>870</t>
  </si>
  <si>
    <t>810</t>
  </si>
  <si>
    <t>730</t>
  </si>
  <si>
    <t>313</t>
  </si>
  <si>
    <t>Пособия и компенсации по публичным нормативным обязательствам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</si>
  <si>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</si>
  <si>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</si>
  <si>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</si>
  <si>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</si>
  <si>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</si>
  <si>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</si>
  <si>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</si>
  <si>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</si>
  <si>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Капитальный ремонт муниципального жилого фонда</t>
  </si>
  <si>
    <t>Фонд оплаты труда казенных учреждений</t>
  </si>
  <si>
    <t>0770000000</t>
  </si>
  <si>
    <t>0770151180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</si>
  <si>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</si>
  <si>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</si>
  <si>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</si>
  <si>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</si>
  <si>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</si>
  <si>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</si>
  <si>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</si>
  <si>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</si>
  <si>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</si>
  <si>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</si>
  <si>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</si>
  <si>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</si>
  <si>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</si>
  <si>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</si>
  <si>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</si>
  <si>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</si>
  <si>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</si>
  <si>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</si>
  <si>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</si>
  <si>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</si>
  <si>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</si>
  <si>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</si>
  <si>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</si>
  <si>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</si>
  <si>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</si>
  <si>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</si>
  <si>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</si>
  <si>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</si>
  <si>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</si>
  <si>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</si>
  <si>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</si>
  <si>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</si>
  <si>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</si>
  <si>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</si>
  <si>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</si>
  <si>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</si>
  <si>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</si>
  <si>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</si>
  <si>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</si>
  <si>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</si>
  <si>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</si>
  <si>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</si>
  <si>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0510000000</t>
  </si>
  <si>
    <t>0140000000</t>
  </si>
  <si>
    <t>0140223000</t>
  </si>
  <si>
    <t>7000029000</t>
  </si>
  <si>
    <t>Доплаты к пенсиям муниципальных служащих</t>
  </si>
  <si>
    <t>Обеспечение деятельности финансовых, налоговых и таможенных органов и органов финансового (финансово-бюжетного) надзора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</si>
  <si>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</si>
  <si>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</si>
  <si>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</si>
  <si>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 xml:space="preserve"> Подпрограмма "Повышение качества условий проживания населения МО Красноуфимский округ"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</si>
  <si>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</si>
  <si>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</si>
  <si>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</si>
  <si>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</si>
  <si>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</si>
  <si>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</si>
  <si>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>Подпрограмма  «Комплексное благоустройство территории МО Красноуфимский округ»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</si>
  <si>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</si>
  <si>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</si>
  <si>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</si>
  <si>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 «Обеспечение реализации муниципальной программы»</t>
  </si>
  <si>
    <t>Содержание отдела ЕДДС</t>
  </si>
  <si>
    <t>Компенсация недополученных доходов от услуг бани</t>
  </si>
  <si>
    <t>Содержание отдела ЖКХ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</si>
  <si>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</si>
  <si>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</si>
  <si>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</si>
  <si>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</si>
  <si>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</si>
  <si>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Страхование гидротехнических сооружений и газопроводов</t>
  </si>
  <si>
    <t>Комплексная профилактика правонарушений на территории Муниципального образования Красноуфимский округ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</si>
  <si>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</si>
  <si>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«Комплексная профилактика правонарушений на территории МО Красноуфимский округ»</t>
  </si>
  <si>
    <t>0810121000</t>
  </si>
  <si>
    <t>0810000000</t>
  </si>
  <si>
    <t>0800000000</t>
  </si>
  <si>
    <t>081П121000</t>
  </si>
  <si>
    <t>0810221000</t>
  </si>
  <si>
    <t>0830000000</t>
  </si>
  <si>
    <t>0830121000</t>
  </si>
  <si>
    <t>7000000000</t>
  </si>
  <si>
    <t>7000021000</t>
  </si>
  <si>
    <t>0820000000</t>
  </si>
  <si>
    <t>0820121000</t>
  </si>
  <si>
    <t>0820122000</t>
  </si>
  <si>
    <t>0820223000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</si>
  <si>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</si>
  <si>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</si>
  <si>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</si>
  <si>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</si>
  <si>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</si>
  <si>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</si>
  <si>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</si>
  <si>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</si>
  <si>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0600000000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</si>
  <si>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</si>
  <si>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</si>
  <si>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</si>
  <si>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</si>
  <si>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</si>
  <si>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</si>
  <si>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</si>
  <si>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</si>
  <si>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0300000000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</si>
  <si>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</si>
  <si>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</si>
  <si>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</si>
  <si>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</si>
  <si>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</si>
  <si>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</si>
  <si>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</si>
  <si>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</si>
  <si>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7000121000</t>
  </si>
  <si>
    <t>7000П21000</t>
  </si>
  <si>
    <t>7000321000</t>
  </si>
  <si>
    <t>1000000000</t>
  </si>
  <si>
    <t>1030000000</t>
  </si>
  <si>
    <t>1030121000</t>
  </si>
  <si>
    <t>103П121000</t>
  </si>
  <si>
    <t>1020121000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</si>
  <si>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</si>
  <si>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</si>
  <si>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</si>
  <si>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</si>
  <si>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</si>
  <si>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</si>
  <si>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</si>
  <si>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0200000000</t>
  </si>
  <si>
    <t>0210000000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</si>
  <si>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</si>
  <si>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</si>
  <si>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</si>
  <si>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</si>
  <si>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</si>
  <si>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</si>
  <si>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</si>
  <si>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</si>
  <si>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</si>
  <si>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</si>
  <si>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</si>
  <si>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</si>
  <si>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</si>
  <si>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</si>
  <si>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</si>
  <si>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</si>
  <si>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</si>
  <si>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</si>
  <si>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</si>
  <si>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</si>
  <si>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</si>
  <si>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</si>
  <si>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</si>
  <si>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</si>
  <si>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</si>
  <si>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</si>
  <si>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0320000000</t>
  </si>
  <si>
    <t>0320126000</t>
  </si>
  <si>
    <t>0620000000</t>
  </si>
  <si>
    <t>0620123000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</si>
  <si>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</si>
  <si>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</si>
  <si>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</si>
  <si>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</si>
  <si>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</si>
  <si>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</si>
  <si>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</si>
  <si>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</si>
  <si>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</si>
  <si>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</si>
  <si>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</si>
  <si>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</si>
  <si>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</si>
  <si>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</si>
  <si>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</si>
  <si>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</si>
  <si>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</si>
  <si>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0760122000</t>
  </si>
  <si>
    <t>0120000000</t>
  </si>
  <si>
    <t>0120123000</t>
  </si>
  <si>
    <t>0120223000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</si>
  <si>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</si>
  <si>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</si>
  <si>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</si>
  <si>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</si>
  <si>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0314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</si>
  <si>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</si>
  <si>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</si>
  <si>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</si>
  <si>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</si>
  <si>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Подпрограммы «Обеспечение безопасности на опасных объектах МО Красноуфимский округ»</t>
  </si>
  <si>
    <t>Охрана окружающей среды в МО Красноуфимский округ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</si>
  <si>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</si>
  <si>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</si>
  <si>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</si>
  <si>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</si>
  <si>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</si>
  <si>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</si>
  <si>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</si>
  <si>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</si>
  <si>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</si>
  <si>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</si>
  <si>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</si>
  <si>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</si>
  <si>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Межевание земельных участков, составление технических планов</t>
  </si>
  <si>
    <t>Подпрограмма«Развитие системы общего образования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</si>
  <si>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</si>
  <si>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</si>
  <si>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</si>
  <si>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</si>
  <si>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</si>
  <si>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</si>
  <si>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</si>
  <si>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</si>
  <si>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</si>
  <si>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</si>
  <si>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</si>
  <si>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Поддержка социально ориентированных некоммерческих организаций и объединений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</si>
  <si>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</si>
  <si>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</si>
  <si>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</si>
  <si>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</si>
  <si>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</si>
  <si>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</si>
  <si>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 xml:space="preserve">Обеспечение деятельности органов местного самоуправления (центральный аппарат) </t>
  </si>
  <si>
    <t>Обеспечение деятельности территориальных органов местного самоуправления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</si>
  <si>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</si>
  <si>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</si>
  <si>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</si>
  <si>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</si>
  <si>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</si>
  <si>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Осуществление государственного полномочия по созданию административных комиссий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</si>
  <si>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</si>
  <si>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</si>
  <si>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</si>
  <si>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</si>
  <si>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</si>
  <si>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Подпрограмма "Развитие потенциала молодежи в  МО Красноуфимский округ до 2020г"</t>
  </si>
  <si>
    <t>Резервные средства</t>
  </si>
  <si>
    <t>Иные пенсии, социальные доплаты к пенсиям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</si>
  <si>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</si>
  <si>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</si>
  <si>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</si>
  <si>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</si>
  <si>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</si>
  <si>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"Организация трудоустройства несовершеннолетних граждан в МО Красноуфимский округ"</t>
  </si>
  <si>
    <t>Трудоустройство несовершеннолетних граждан МО Красноуфимский округ</t>
  </si>
  <si>
    <t>Подпрограмма  "Обеспечение жильем молодых семей на территории МО Красноуфимский округ до 2020г"</t>
  </si>
  <si>
    <t>Непрограммные направления 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</si>
  <si>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</si>
  <si>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Подпрограмма "Управление муниципальной собственностью и приватизация муниципального имущества до 2020 года"</t>
  </si>
  <si>
    <t>Содержание муниципального жилья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</si>
  <si>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</si>
  <si>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</si>
  <si>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</si>
  <si>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</si>
  <si>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Мероприятия  в сфере культуры и искусства для незащищенных слоев населения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</si>
  <si>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</si>
  <si>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Организация деятельности  учреждений культуры и искусства культурно-досуговой сферы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</si>
  <si>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</si>
  <si>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</si>
  <si>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</si>
  <si>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</si>
  <si>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</si>
  <si>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 "Социальная поддержка граждани и осуществление переданных полномочий РФ и СО  по предоставлению поддержки отдельных категорий граждан в МО Красноуфимский округ"</t>
  </si>
  <si>
    <t>Подпрограмма "Информатизация МО Красноуфимский округ до 2020 года"</t>
  </si>
  <si>
    <t>Подпрограмма "Актуализация сведений государственного кадастра недвижимости МО Красноуфимский округ до 2020 года"</t>
  </si>
  <si>
    <t>Программа " Развитие системы образования МО Красноуфимский округ до 2020 года"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</si>
  <si>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</si>
  <si>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</si>
  <si>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Организация и проведение мероприятий в сфере физической культуры и спорта</t>
  </si>
  <si>
    <t>Подпрограмма  "Развитие транспорта и транспортной инфраструктуры в МО Красноуфимский округ"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</si>
  <si>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</si>
  <si>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</si>
  <si>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</si>
  <si>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Непрограммные направления расходов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</si>
  <si>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</si>
  <si>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</si>
  <si>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</si>
  <si>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Руководство и управление в сфере установленных функций органов государственной власти субъектов РФ и органов местного самоуправления (прочий персонал)</t>
  </si>
  <si>
    <t>Обеспечение деятельности финансовых органов (прочий персонал)</t>
  </si>
  <si>
    <t>Подпрограмма "Обеспечение реализации муниципальной программы "Повышение эффективности управления муниципальной собственностью МО Красноуфимский округ до 2020 года"</t>
  </si>
  <si>
    <t>Обеспечение государственных гарантий реализации прав на получение 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игр. игрушек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</si>
  <si>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оплату труда работников общеобразовательных организаций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</si>
  <si>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</si>
  <si>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</si>
  <si>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Мероприятия по обеспечению предоставления муниципальных услуг в электронном виде</t>
  </si>
  <si>
    <t>Подпрограмма "Развитие физической культуры, спорта и формирование здорового образа жизни населения МО Красноуфимский округ до 2020 года"</t>
  </si>
  <si>
    <t>Предоставление социальных выплат молодым семьям на приобретение (строительство) жилья</t>
  </si>
  <si>
    <t>Разработка проектной документации на объекты строительства и реконструкции автомобильных дорог общего пользования местного значения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</si>
  <si>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</si>
  <si>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</si>
  <si>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</si>
  <si>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Создание условий для развития и содействие развитию малого и среднего предпринимательства</t>
  </si>
  <si>
    <t>Обеспечение государственных гарантий  реализации прав на получение  общедоступного и бесплатного дошкольного, начального общего, основного общего, среднего общего образования  в муниципальных образовательных организациях и финансовое обеспечение дополнительного образования  детей в муниципальных общеобразовательных организациях в части  финансирования расходов на приобретение  учебников и учебных пособий, средств обучения. игр,игрушек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</si>
  <si>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</si>
  <si>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</si>
  <si>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026П121000</t>
  </si>
  <si>
    <t>Организация деятельности органа местного самоуправления в сфере образования ( прочий персонал)</t>
  </si>
  <si>
    <t>февраль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</si>
  <si>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</si>
  <si>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</si>
  <si>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>0710122000</t>
  </si>
  <si>
    <t>0510128000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</si>
  <si>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</si>
  <si>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0250225000</t>
  </si>
  <si>
    <t>Обеспечение мероприятий по укреплению и развитию материально-технической базы муниципальных оздоровительных лагерей</t>
  </si>
  <si>
    <t>Информационное обеспечение  деятельности земельного бюро</t>
  </si>
  <si>
    <t>0130722000</t>
  </si>
  <si>
    <t xml:space="preserve">Осуществление первичного воинского учета на территориях, где отсутствуют военные комиссариаты
</t>
  </si>
  <si>
    <t xml:space="preserve">Расходы на выплаты персоналу муниципальных органов
</t>
  </si>
  <si>
    <t xml:space="preserve">Расходы на выплаты персоналу казенных учреждений
</t>
  </si>
  <si>
    <t xml:space="preserve">Иные закупки товаров, работ и услуг для обеспечения муниципальных нужд
</t>
  </si>
  <si>
    <t xml:space="preserve">Бюджетные инвестиции
</t>
  </si>
  <si>
    <t xml:space="preserve">Публичные нормативные социальные выплаты гражданам
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</si>
  <si>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</si>
  <si>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</si>
  <si>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Расходы на выплаты персоналу муниципальных органов</t>
  </si>
  <si>
    <t>Расходы на выплаты персоналу   муниципальных органов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</si>
  <si>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</si>
  <si>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Подпрограмма «Развитие газификации МО Красноуфимский округ до 2020 года»</t>
  </si>
  <si>
    <t>0840000000</t>
  </si>
  <si>
    <t xml:space="preserve">Код целевой статьи </t>
  </si>
  <si>
    <t>110</t>
  </si>
  <si>
    <t>Расходы на выплаты персоналу казенных учреждений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</si>
  <si>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</si>
  <si>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</si>
  <si>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</si>
  <si>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</si>
  <si>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610</t>
  </si>
  <si>
    <t>Субсидии бюджетным учреждениям</t>
  </si>
  <si>
    <t>620</t>
  </si>
  <si>
    <t>Субсидии автономным учреждениям</t>
  </si>
  <si>
    <t>120</t>
  </si>
  <si>
    <t>Иные закупки товаров, работ и услуг для обеспечения муниципальных нужд</t>
  </si>
  <si>
    <t>Иные закупки товаров, работ и услуг для обеспечения  муниципальных нужд</t>
  </si>
  <si>
    <t>Расходы на выплаты персоналу  муниципальных органов</t>
  </si>
  <si>
    <t>410</t>
  </si>
  <si>
    <t>310</t>
  </si>
  <si>
    <t>320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</si>
  <si>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</si>
  <si>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</si>
  <si>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</si>
  <si>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</si>
  <si>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Подпрограмма" Развитие культуры и искусства в МО Красноуфимский округ до 2020 года"</t>
  </si>
  <si>
    <t>630</t>
  </si>
  <si>
    <t>Субсидии некоммерческим организациям (за исключением государственных (муниципальных) учреждений)</t>
  </si>
  <si>
    <t>Код главного распорядителя</t>
  </si>
  <si>
    <t>Код раздела, подраздела</t>
  </si>
  <si>
    <t>Код вида расходов</t>
  </si>
  <si>
    <t>Сумма, в рублях</t>
  </si>
  <si>
    <t>0100</t>
  </si>
  <si>
    <t>0103</t>
  </si>
  <si>
    <t>0104</t>
  </si>
  <si>
    <t>0106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</si>
  <si>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</si>
  <si>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</si>
  <si>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</si>
  <si>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</si>
  <si>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</si>
  <si>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</si>
  <si>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</si>
  <si>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</si>
  <si>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</si>
  <si>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</si>
  <si>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</si>
  <si>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</si>
  <si>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</si>
  <si>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</si>
  <si>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</si>
  <si>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</si>
  <si>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</si>
  <si>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901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</si>
  <si>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</si>
  <si>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</si>
  <si>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</si>
  <si>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</si>
  <si>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0412</t>
  </si>
  <si>
    <t>Транспорт</t>
  </si>
  <si>
    <t>0408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</si>
  <si>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</si>
  <si>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</si>
  <si>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</si>
  <si>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</si>
  <si>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</si>
  <si>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</si>
  <si>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</si>
  <si>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 - счетной палаты муниципального образования и его заместители</t>
  </si>
  <si>
    <t>0111</t>
  </si>
  <si>
    <t>0203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</si>
  <si>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</si>
  <si>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</si>
  <si>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906</t>
  </si>
  <si>
    <t>Дошкольное образование</t>
  </si>
  <si>
    <t>0701</t>
  </si>
  <si>
    <t>Физическая культура и спорт</t>
  </si>
  <si>
    <t>1001</t>
  </si>
  <si>
    <t>Общегосударственные вопросы</t>
  </si>
  <si>
    <t>Центральный аппарат</t>
  </si>
  <si>
    <t>Другие общегосударственные вопросы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</si>
  <si>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</si>
  <si>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</si>
  <si>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</si>
  <si>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</si>
  <si>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</si>
  <si>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</si>
  <si>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</si>
  <si>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</si>
  <si>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</si>
  <si>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</si>
  <si>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Другие вопросы в области образования</t>
  </si>
  <si>
    <t>Социальная политика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</si>
  <si>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</si>
  <si>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</si>
  <si>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                    </t>
  </si>
  <si>
    <t xml:space="preserve">                                     </t>
  </si>
  <si>
    <t>912</t>
  </si>
  <si>
    <t>Всего расходов:</t>
  </si>
  <si>
    <t>Мероприятия по землеустройству и землепользованию</t>
  </si>
  <si>
    <t>913</t>
  </si>
  <si>
    <t>902</t>
  </si>
  <si>
    <t>МОУО Муниципального образования Красноуфимский округ</t>
  </si>
  <si>
    <t>Наименование главного распорядителя бюджетных средств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</si>
  <si>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</si>
  <si>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>0113</t>
  </si>
  <si>
    <t>0804</t>
  </si>
  <si>
    <t>1100</t>
  </si>
  <si>
    <t>Связь и информатика</t>
  </si>
  <si>
    <t>0410</t>
  </si>
  <si>
    <t>1300</t>
  </si>
  <si>
    <t>1301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</si>
  <si>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</si>
  <si>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</si>
  <si>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</si>
  <si>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</si>
  <si>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</si>
  <si>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</si>
  <si>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</si>
  <si>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</si>
  <si>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Отдел культуры и туризма администрации Муниципального образования Красноуфимский округ</t>
  </si>
  <si>
    <t>Другие вопросы в области социальной политики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</si>
  <si>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</si>
  <si>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</si>
  <si>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</si>
  <si>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</si>
  <si>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</si>
  <si>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0102</t>
  </si>
  <si>
    <t>7000521000</t>
  </si>
  <si>
    <t>Подпрограмма "Организация общественных работ"</t>
  </si>
  <si>
    <t>0630621000</t>
  </si>
  <si>
    <t>0910423000</t>
  </si>
  <si>
    <t>Строительство  объектов коммунальной инфраструктуры</t>
  </si>
  <si>
    <t>Бюджетные инвестиции</t>
  </si>
  <si>
    <t>Красноуфимская районная территориальная избирательная комиссия</t>
  </si>
  <si>
    <t>918</t>
  </si>
  <si>
    <t>Обеспечение проведения выборов и референдумов</t>
  </si>
  <si>
    <t>0107</t>
  </si>
  <si>
    <t>Проведение выборов и референдумов</t>
  </si>
  <si>
    <t>7000821000</t>
  </si>
  <si>
    <t>0630000000</t>
  </si>
  <si>
    <t>Обеспечение условий для организации военно-патриотического воспитания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</si>
  <si>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</si>
  <si>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</si>
  <si>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Оплата транспортных услуг отдельной льготной категории граждан за лечение  методом гемодиализа</t>
  </si>
  <si>
    <t>7000029100</t>
  </si>
  <si>
    <t>Проведение выборов депутатов Думы МО Красноуфимский округ</t>
  </si>
  <si>
    <t>Ведомственная структура расходов бюджета МО Красноуфимский округ                              на 2017 год</t>
  </si>
  <si>
    <t xml:space="preserve">Молодежная политика </t>
  </si>
  <si>
    <t>0703</t>
  </si>
  <si>
    <t>Дополниетельное образование детей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</si>
  <si>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</si>
  <si>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</si>
  <si>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</si>
  <si>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Организация дополнительного образования детей, детей-сирот и детей оставшихся без попечения родителей. нуждающихся в соц.поддержке</t>
  </si>
  <si>
    <t>Организация дополнительного образования детей, детей-сирот и детей оставшихся без попечения родителей, нуждающихся в соц.поддержке</t>
  </si>
  <si>
    <t>Обеспечение мероприятий по укреплению и развитию материально-технической базы учреждения</t>
  </si>
  <si>
    <t>0520228000</t>
  </si>
  <si>
    <t>0980349100</t>
  </si>
  <si>
    <t>Содержание отдела субсидий</t>
  </si>
  <si>
    <t>Резервные фонды местных администраций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</si>
  <si>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</si>
  <si>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</si>
  <si>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</si>
  <si>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>1200</t>
  </si>
  <si>
    <t>1204</t>
  </si>
  <si>
    <t>7000621000</t>
  </si>
  <si>
    <t>Другие вопросы в области средств массовой информации</t>
  </si>
  <si>
    <t>апрель</t>
  </si>
  <si>
    <t>098П123000</t>
  </si>
  <si>
    <t>0940723000</t>
  </si>
  <si>
    <t>Строительство  объектов благоустройства</t>
  </si>
  <si>
    <t>Развитие системы поддержки малого и среднего предпринимательства на территории МО Красноуфимский округ</t>
  </si>
  <si>
    <t>0620243300</t>
  </si>
  <si>
    <t>0250245800</t>
  </si>
  <si>
    <t>Капитальный ремонт, приведение в соответствие с требованиями пожарной безопасности и санитарного законодательства зданий и помещений загородных оздоровительных лагерей</t>
  </si>
  <si>
    <t>Разработка документации по планировке территории за счет средств областного бюджета</t>
  </si>
  <si>
    <t>0400143600</t>
  </si>
  <si>
    <t>0220925000</t>
  </si>
  <si>
    <t>Создание новых мест в образовательных организациях МО Красноуфимский округ</t>
  </si>
  <si>
    <t>Обеспечение деятельности по ремонту недвижимого имущества</t>
  </si>
  <si>
    <t>0130822000</t>
  </si>
  <si>
    <t>Независимая оценка, обследование объектов недвижимости</t>
  </si>
  <si>
    <t xml:space="preserve"> Приложение № 5                                                               к решению Думы МО Красноуфимский округ                    от 27.04.2017 г. №  488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</si>
</sst>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_р_."/>
    <numFmt numFmtId="178" formatCode="[$-FC19]d\ mmmm\ yyyy\ &quot;г.&quot;"/>
    <numFmt numFmtId="179" formatCode="000000"/>
  </numFmts>
  <fonts count="43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49" fontId="0" fillId="33" borderId="10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justify" vertical="top"/>
    </xf>
    <xf numFmtId="49" fontId="0" fillId="33" borderId="10" xfId="56" applyNumberFormat="1" applyFont="1" applyFill="1" applyBorder="1" applyAlignment="1">
      <alignment horizontal="left" vertical="top" wrapText="1"/>
      <protection/>
    </xf>
    <xf numFmtId="0" fontId="0" fillId="33" borderId="10" xfId="56" applyFont="1" applyFill="1" applyBorder="1" applyAlignment="1">
      <alignment horizontal="left" vertical="top" wrapText="1"/>
      <protection/>
    </xf>
    <xf numFmtId="49" fontId="0" fillId="33" borderId="10" xfId="0" applyNumberFormat="1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wrapText="1"/>
    </xf>
    <xf numFmtId="0" fontId="0" fillId="33" borderId="0" xfId="0" applyFont="1" applyFill="1" applyAlignment="1">
      <alignment wrapText="1"/>
    </xf>
    <xf numFmtId="0" fontId="0" fillId="33" borderId="13" xfId="0" applyFont="1" applyFill="1" applyBorder="1" applyAlignment="1">
      <alignment horizontal="left" wrapText="1"/>
    </xf>
    <xf numFmtId="0" fontId="0" fillId="33" borderId="10" xfId="56" applyFont="1" applyFill="1" applyBorder="1" applyAlignment="1">
      <alignment vertical="top" wrapText="1"/>
      <protection/>
    </xf>
    <xf numFmtId="0" fontId="4" fillId="33" borderId="10" xfId="56" applyFont="1" applyFill="1" applyBorder="1" applyAlignment="1">
      <alignment vertical="top" wrapText="1"/>
      <protection/>
    </xf>
    <xf numFmtId="0" fontId="0" fillId="33" borderId="10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6" xfId="0" applyFont="1" applyFill="1" applyBorder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 wrapText="1"/>
    </xf>
    <xf numFmtId="49" fontId="0" fillId="33" borderId="10" xfId="0" applyNumberFormat="1" applyFont="1" applyFill="1" applyBorder="1" applyAlignment="1">
      <alignment horizontal="right" vertical="top"/>
    </xf>
    <xf numFmtId="49" fontId="0" fillId="33" borderId="10" xfId="56" applyNumberFormat="1" applyFont="1" applyFill="1" applyBorder="1" applyAlignment="1">
      <alignment horizontal="right" vertical="top" wrapText="1"/>
      <protection/>
    </xf>
    <xf numFmtId="49" fontId="0" fillId="33" borderId="13" xfId="0" applyNumberFormat="1" applyFont="1" applyFill="1" applyBorder="1" applyAlignment="1">
      <alignment horizontal="right" vertical="top" wrapText="1"/>
    </xf>
    <xf numFmtId="49" fontId="0" fillId="0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0" fillId="33" borderId="17" xfId="0" applyNumberFormat="1" applyFont="1" applyFill="1" applyBorder="1" applyAlignment="1">
      <alignment horizontal="right" vertical="top" wrapText="1"/>
    </xf>
    <xf numFmtId="49" fontId="0" fillId="33" borderId="14" xfId="0" applyNumberFormat="1" applyFont="1" applyFill="1" applyBorder="1" applyAlignment="1">
      <alignment horizontal="right" vertical="top" wrapText="1"/>
    </xf>
    <xf numFmtId="49" fontId="4" fillId="33" borderId="14" xfId="0" applyNumberFormat="1" applyFont="1" applyFill="1" applyBorder="1" applyAlignment="1">
      <alignment horizontal="right" vertical="top" wrapText="1"/>
    </xf>
    <xf numFmtId="0" fontId="4" fillId="33" borderId="10" xfId="0" applyFont="1" applyFill="1" applyBorder="1" applyAlignment="1">
      <alignment horizontal="right" vertical="top"/>
    </xf>
    <xf numFmtId="49" fontId="0" fillId="33" borderId="18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left" wrapText="1"/>
    </xf>
    <xf numFmtId="4" fontId="4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56" applyNumberFormat="1" applyFont="1" applyFill="1" applyBorder="1" applyAlignment="1">
      <alignment horizontal="right" vertical="top"/>
      <protection/>
    </xf>
    <xf numFmtId="4" fontId="0" fillId="0" borderId="18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right" vertical="top"/>
    </xf>
    <xf numFmtId="2" fontId="0" fillId="0" borderId="0" xfId="0" applyNumberFormat="1" applyFont="1" applyAlignment="1">
      <alignment horizontal="center" vertical="center" wrapText="1"/>
    </xf>
    <xf numFmtId="0" fontId="0" fillId="0" borderId="16" xfId="0" applyFont="1" applyFill="1" applyBorder="1" applyAlignment="1">
      <alignment vertical="top" wrapText="1"/>
    </xf>
    <xf numFmtId="0" fontId="0" fillId="0" borderId="0" xfId="0" applyFont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0" fontId="0" fillId="33" borderId="0" xfId="0" applyFont="1" applyFill="1" applyAlignment="1">
      <alignment horizontal="left" vertical="center" wrapText="1"/>
    </xf>
    <xf numFmtId="4" fontId="0" fillId="33" borderId="18" xfId="0" applyNumberFormat="1" applyFill="1" applyBorder="1" applyAlignment="1">
      <alignment horizontal="right" vertical="top"/>
    </xf>
    <xf numFmtId="0" fontId="0" fillId="33" borderId="18" xfId="0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right" vertical="top"/>
    </xf>
    <xf numFmtId="0" fontId="0" fillId="0" borderId="0" xfId="0" applyFont="1" applyFill="1" applyAlignment="1">
      <alignment horizontal="left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horizontal="left" vertical="center" wrapText="1"/>
    </xf>
    <xf numFmtId="4" fontId="0" fillId="0" borderId="18" xfId="0" applyNumberFormat="1" applyFill="1" applyBorder="1" applyAlignment="1">
      <alignment horizontal="right" vertical="top"/>
    </xf>
    <xf numFmtId="0" fontId="4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right" vertical="top" wrapText="1"/>
      <protection/>
    </xf>
    <xf numFmtId="0" fontId="0" fillId="0" borderId="10" xfId="56" applyNumberFormat="1" applyFont="1" applyFill="1" applyBorder="1" applyAlignment="1">
      <alignment vertical="top" wrapText="1"/>
      <protection/>
    </xf>
    <xf numFmtId="0" fontId="0" fillId="0" borderId="14" xfId="0" applyFont="1" applyFill="1" applyBorder="1" applyAlignment="1">
      <alignment horizontal="left" vertical="top" wrapText="1"/>
    </xf>
    <xf numFmtId="4" fontId="0" fillId="0" borderId="18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 wrapText="1"/>
    </xf>
    <xf numFmtId="49" fontId="0" fillId="0" borderId="10" xfId="56" applyNumberFormat="1" applyFont="1" applyFill="1" applyBorder="1" applyAlignment="1">
      <alignment horizontal="left" vertical="top" wrapText="1"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0" fillId="34" borderId="18" xfId="0" applyFont="1" applyFill="1" applyBorder="1" applyAlignment="1">
      <alignment horizontal="right" vertical="top"/>
    </xf>
    <xf numFmtId="0" fontId="0" fillId="33" borderId="18" xfId="0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0" fillId="0" borderId="18" xfId="56" applyNumberFormat="1" applyFont="1" applyFill="1" applyBorder="1" applyAlignment="1">
      <alignment horizontal="right" vertical="top"/>
      <protection/>
    </xf>
    <xf numFmtId="4" fontId="4" fillId="0" borderId="18" xfId="0" applyNumberFormat="1" applyFont="1" applyFill="1" applyBorder="1" applyAlignment="1">
      <alignment horizontal="right" vertical="top"/>
    </xf>
    <xf numFmtId="4" fontId="4" fillId="33" borderId="19" xfId="0" applyNumberFormat="1" applyFont="1" applyFill="1" applyBorder="1" applyAlignment="1">
      <alignment horizontal="right" vertical="top"/>
    </xf>
    <xf numFmtId="0" fontId="0" fillId="34" borderId="18" xfId="0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4" fontId="0" fillId="33" borderId="19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 wrapText="1"/>
    </xf>
    <xf numFmtId="49" fontId="0" fillId="33" borderId="10" xfId="56" applyNumberFormat="1" applyFont="1" applyFill="1" applyBorder="1" applyAlignment="1">
      <alignment horizontal="center" vertical="top" wrapText="1"/>
      <protection/>
    </xf>
    <xf numFmtId="49" fontId="4" fillId="0" borderId="10" xfId="0" applyNumberFormat="1" applyFont="1" applyFill="1" applyBorder="1" applyAlignment="1">
      <alignment horizontal="right" vertical="top" wrapText="1"/>
    </xf>
    <xf numFmtId="0" fontId="0" fillId="0" borderId="14" xfId="0" applyNumberFormat="1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4" fontId="0" fillId="0" borderId="0" xfId="0" applyNumberFormat="1" applyFont="1" applyAlignment="1">
      <alignment/>
    </xf>
    <xf numFmtId="4" fontId="0" fillId="35" borderId="10" xfId="0" applyNumberFormat="1" applyFont="1" applyFill="1" applyBorder="1" applyAlignment="1">
      <alignment/>
    </xf>
    <xf numFmtId="4" fontId="0" fillId="35" borderId="10" xfId="0" applyNumberForma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2" fontId="1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Примечание 3" xfId="62"/>
    <cellStyle name="Примечание 4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7"/>
  <sheetViews>
    <sheetView tabSelected="1" zoomScale="90" zoomScaleNormal="90" zoomScalePageLayoutView="0" workbookViewId="0" topLeftCell="A6">
      <selection activeCell="C8" sqref="C8:J8"/>
    </sheetView>
  </sheetViews>
  <sheetFormatPr defaultColWidth="9.00390625" defaultRowHeight="15.75" outlineLevelRow="1"/>
  <cols>
    <col min="1" max="1" width="36.75390625" style="0" customWidth="1"/>
    <col min="2" max="2" width="9.625" style="0" customWidth="1"/>
    <col min="4" max="4" width="12.625" style="0" customWidth="1"/>
    <col min="5" max="5" width="10.75390625" style="0" customWidth="1"/>
    <col min="6" max="6" width="16.50390625" style="0" hidden="1" customWidth="1"/>
    <col min="7" max="7" width="14.125" style="106" hidden="1" customWidth="1"/>
    <col min="8" max="8" width="14.125" style="0" hidden="1" customWidth="1"/>
    <col min="9" max="9" width="13.625" style="0" hidden="1" customWidth="1"/>
    <col min="10" max="10" width="17.25390625" style="0" customWidth="1"/>
    <col min="11" max="11" width="19.375" style="0" customWidth="1"/>
  </cols>
  <sheetData>
    <row r="1" spans="1:5" ht="3.75" customHeight="1" hidden="1">
      <c r="A1" s="1"/>
      <c r="B1" s="2"/>
      <c r="C1" s="2"/>
      <c r="D1" s="2"/>
      <c r="E1" s="2"/>
    </row>
    <row r="2" spans="1:5" ht="17.25" customHeight="1" hidden="1">
      <c r="A2" s="3" t="s">
        <v>451</v>
      </c>
      <c r="B2" s="2"/>
      <c r="C2" s="2"/>
      <c r="D2" s="118"/>
      <c r="E2" s="119"/>
    </row>
    <row r="3" spans="1:5" ht="18.75" customHeight="1" hidden="1">
      <c r="A3" s="3"/>
      <c r="B3" s="4" t="s">
        <v>452</v>
      </c>
      <c r="C3" s="4"/>
      <c r="D3" s="119"/>
      <c r="E3" s="119"/>
    </row>
    <row r="4" spans="1:5" ht="39.75" customHeight="1" hidden="1">
      <c r="A4" s="3"/>
      <c r="B4" s="4"/>
      <c r="C4" s="4"/>
      <c r="D4" s="119"/>
      <c r="E4" s="119"/>
    </row>
    <row r="5" spans="1:5" ht="18.75" customHeight="1" hidden="1">
      <c r="A5" s="3"/>
      <c r="B5" s="4"/>
      <c r="C5" s="4"/>
      <c r="D5" s="119"/>
      <c r="E5" s="119"/>
    </row>
    <row r="6" spans="1:5" ht="1.5" customHeight="1">
      <c r="A6" s="3"/>
      <c r="B6" s="4"/>
      <c r="C6" s="4"/>
      <c r="D6" s="64"/>
      <c r="E6" s="64"/>
    </row>
    <row r="7" spans="1:5" ht="18.75" customHeight="1" hidden="1">
      <c r="A7" s="3"/>
      <c r="B7" s="4"/>
      <c r="C7" s="4"/>
      <c r="D7" s="64"/>
      <c r="E7" s="64"/>
    </row>
    <row r="8" spans="1:10" ht="52.5" customHeight="1">
      <c r="A8" s="3"/>
      <c r="B8" s="5"/>
      <c r="C8" s="121" t="s">
        <v>539</v>
      </c>
      <c r="D8" s="121"/>
      <c r="E8" s="121"/>
      <c r="F8" s="121"/>
      <c r="G8" s="121"/>
      <c r="H8" s="121"/>
      <c r="I8" s="121"/>
      <c r="J8" s="121"/>
    </row>
    <row r="9" spans="1:8" ht="40.5" customHeight="1">
      <c r="A9" s="120" t="s">
        <v>503</v>
      </c>
      <c r="B9" s="120"/>
      <c r="C9" s="120"/>
      <c r="D9" s="120"/>
      <c r="E9" s="120"/>
      <c r="F9" s="120"/>
      <c r="G9" s="120"/>
      <c r="H9" s="120"/>
    </row>
    <row r="10" spans="1:10" ht="63" customHeight="1">
      <c r="A10" s="90" t="s">
        <v>459</v>
      </c>
      <c r="B10" s="90" t="s">
        <v>384</v>
      </c>
      <c r="C10" s="90" t="s">
        <v>385</v>
      </c>
      <c r="D10" s="90" t="s">
        <v>359</v>
      </c>
      <c r="E10" s="90" t="s">
        <v>386</v>
      </c>
      <c r="F10" s="91" t="s">
        <v>387</v>
      </c>
      <c r="G10" s="107" t="s">
        <v>336</v>
      </c>
      <c r="H10" s="91" t="s">
        <v>387</v>
      </c>
      <c r="I10" s="113" t="s">
        <v>524</v>
      </c>
      <c r="J10" s="91" t="s">
        <v>387</v>
      </c>
    </row>
    <row r="11" spans="1:10" ht="33" customHeight="1">
      <c r="A11" s="8" t="s">
        <v>473</v>
      </c>
      <c r="B11" s="41">
        <v>901</v>
      </c>
      <c r="C11" s="42"/>
      <c r="D11" s="42"/>
      <c r="E11" s="42"/>
      <c r="F11" s="55">
        <f>F12+F68+F74+F103+F157+F204+F210+F225+F278</f>
        <v>265916000</v>
      </c>
      <c r="G11" s="88"/>
      <c r="H11" s="55">
        <f>H12+H68+H74+H103+H157+H204+H210+H225+H278+H287</f>
        <v>276024178</v>
      </c>
      <c r="I11" s="88"/>
      <c r="J11" s="55">
        <f>J12+J68+J74+J103+J157+J204+J210+J225+J278+J287</f>
        <v>276381916.85</v>
      </c>
    </row>
    <row r="12" spans="1:10" ht="33" customHeight="1">
      <c r="A12" s="9" t="s">
        <v>434</v>
      </c>
      <c r="B12" s="42">
        <v>901</v>
      </c>
      <c r="C12" s="42" t="s">
        <v>388</v>
      </c>
      <c r="D12" s="42"/>
      <c r="E12" s="42"/>
      <c r="F12" s="56">
        <f>F13+F17+F32+F35</f>
        <v>72229300</v>
      </c>
      <c r="G12" s="88"/>
      <c r="H12" s="56">
        <f>H13+H17+H32+H35</f>
        <v>71544300</v>
      </c>
      <c r="I12" s="88"/>
      <c r="J12" s="56">
        <f>J13+J17+J32+J35</f>
        <v>71536158.31</v>
      </c>
    </row>
    <row r="13" spans="1:10" ht="33" customHeight="1">
      <c r="A13" s="18" t="s">
        <v>312</v>
      </c>
      <c r="B13" s="42">
        <v>901</v>
      </c>
      <c r="C13" s="42" t="s">
        <v>483</v>
      </c>
      <c r="D13" s="42" t="s">
        <v>118</v>
      </c>
      <c r="E13" s="41"/>
      <c r="F13" s="56">
        <f>F14</f>
        <v>1659200</v>
      </c>
      <c r="G13" s="88"/>
      <c r="H13" s="56">
        <f>H14</f>
        <v>1659200</v>
      </c>
      <c r="I13" s="88"/>
      <c r="J13" s="56">
        <f>J14</f>
        <v>1659200</v>
      </c>
    </row>
    <row r="14" spans="1:10" ht="61.5" customHeight="1">
      <c r="A14" s="18" t="s">
        <v>481</v>
      </c>
      <c r="B14" s="42">
        <v>901</v>
      </c>
      <c r="C14" s="42" t="s">
        <v>483</v>
      </c>
      <c r="D14" s="42" t="s">
        <v>484</v>
      </c>
      <c r="E14" s="42"/>
      <c r="F14" s="56">
        <f>F15</f>
        <v>1659200</v>
      </c>
      <c r="G14" s="88"/>
      <c r="H14" s="56">
        <f>H15</f>
        <v>1659200</v>
      </c>
      <c r="I14" s="88"/>
      <c r="J14" s="56">
        <f>J15</f>
        <v>1659200</v>
      </c>
    </row>
    <row r="15" spans="1:10" ht="33" customHeight="1">
      <c r="A15" s="18" t="s">
        <v>482</v>
      </c>
      <c r="B15" s="42">
        <v>901</v>
      </c>
      <c r="C15" s="42" t="s">
        <v>483</v>
      </c>
      <c r="D15" s="42" t="s">
        <v>484</v>
      </c>
      <c r="E15" s="42"/>
      <c r="F15" s="56">
        <f>F16</f>
        <v>1659200</v>
      </c>
      <c r="G15" s="88"/>
      <c r="H15" s="56">
        <f>H16</f>
        <v>1659200</v>
      </c>
      <c r="I15" s="88"/>
      <c r="J15" s="56">
        <f>J16</f>
        <v>1659200</v>
      </c>
    </row>
    <row r="16" spans="1:10" ht="33" customHeight="1">
      <c r="A16" s="18" t="s">
        <v>354</v>
      </c>
      <c r="B16" s="42">
        <v>901</v>
      </c>
      <c r="C16" s="42" t="s">
        <v>483</v>
      </c>
      <c r="D16" s="42" t="s">
        <v>484</v>
      </c>
      <c r="E16" s="42" t="s">
        <v>370</v>
      </c>
      <c r="F16" s="56">
        <v>1659200</v>
      </c>
      <c r="G16" s="88"/>
      <c r="H16" s="56">
        <f>F16+G16</f>
        <v>1659200</v>
      </c>
      <c r="I16" s="88"/>
      <c r="J16" s="56">
        <f>H16+I16</f>
        <v>1659200</v>
      </c>
    </row>
    <row r="17" spans="1:10" ht="81" customHeight="1">
      <c r="A17" s="11" t="s">
        <v>259</v>
      </c>
      <c r="B17" s="42" t="s">
        <v>409</v>
      </c>
      <c r="C17" s="42" t="s">
        <v>390</v>
      </c>
      <c r="D17" s="42" t="s">
        <v>113</v>
      </c>
      <c r="E17" s="42"/>
      <c r="F17" s="56">
        <f>F18+F29</f>
        <v>30478300</v>
      </c>
      <c r="G17" s="88"/>
      <c r="H17" s="56">
        <f>H18+H29</f>
        <v>30478300</v>
      </c>
      <c r="I17" s="88"/>
      <c r="J17" s="56">
        <f>J18+J29</f>
        <v>30478300</v>
      </c>
    </row>
    <row r="18" spans="1:10" ht="81" customHeight="1">
      <c r="A18" s="11" t="s">
        <v>260</v>
      </c>
      <c r="B18" s="42" t="s">
        <v>409</v>
      </c>
      <c r="C18" s="42" t="s">
        <v>390</v>
      </c>
      <c r="D18" s="42" t="s">
        <v>112</v>
      </c>
      <c r="E18" s="42"/>
      <c r="F18" s="56">
        <f>F19+F25+F23</f>
        <v>30433300</v>
      </c>
      <c r="G18" s="88"/>
      <c r="H18" s="56">
        <f>H19+H25+H23</f>
        <v>30433300</v>
      </c>
      <c r="I18" s="88"/>
      <c r="J18" s="56">
        <f>J19+J25+J23</f>
        <v>30433300</v>
      </c>
    </row>
    <row r="19" spans="1:10" ht="50.25" customHeight="1">
      <c r="A19" s="12" t="s">
        <v>261</v>
      </c>
      <c r="B19" s="42" t="s">
        <v>409</v>
      </c>
      <c r="C19" s="42" t="s">
        <v>390</v>
      </c>
      <c r="D19" s="42" t="s">
        <v>111</v>
      </c>
      <c r="E19" s="42"/>
      <c r="F19" s="56">
        <f>F20+F21+F22</f>
        <v>11768268</v>
      </c>
      <c r="G19" s="88"/>
      <c r="H19" s="56">
        <f>H20+H21+H22</f>
        <v>11768268</v>
      </c>
      <c r="I19" s="88"/>
      <c r="J19" s="56">
        <f>J20+J21+J22</f>
        <v>11768268</v>
      </c>
    </row>
    <row r="20" spans="1:10" ht="42" customHeight="1">
      <c r="A20" s="12" t="s">
        <v>354</v>
      </c>
      <c r="B20" s="42" t="s">
        <v>409</v>
      </c>
      <c r="C20" s="42" t="s">
        <v>390</v>
      </c>
      <c r="D20" s="42" t="s">
        <v>111</v>
      </c>
      <c r="E20" s="42" t="s">
        <v>370</v>
      </c>
      <c r="F20" s="56">
        <v>10768370</v>
      </c>
      <c r="G20" s="88"/>
      <c r="H20" s="56">
        <f>F20+G20</f>
        <v>10768370</v>
      </c>
      <c r="I20" s="88"/>
      <c r="J20" s="56">
        <f>H20+I20</f>
        <v>10768370</v>
      </c>
    </row>
    <row r="21" spans="1:10" ht="41.25" customHeight="1">
      <c r="A21" s="11" t="s">
        <v>371</v>
      </c>
      <c r="B21" s="42" t="s">
        <v>409</v>
      </c>
      <c r="C21" s="42" t="s">
        <v>390</v>
      </c>
      <c r="D21" s="42" t="s">
        <v>111</v>
      </c>
      <c r="E21" s="42" t="s">
        <v>362</v>
      </c>
      <c r="F21" s="56">
        <v>997898</v>
      </c>
      <c r="G21" s="88"/>
      <c r="H21" s="56">
        <f>F21+G21</f>
        <v>997898</v>
      </c>
      <c r="I21" s="88"/>
      <c r="J21" s="56">
        <f>H21+I21</f>
        <v>997898</v>
      </c>
    </row>
    <row r="22" spans="1:10" ht="27" customHeight="1">
      <c r="A22" s="11" t="s">
        <v>365</v>
      </c>
      <c r="B22" s="42" t="s">
        <v>409</v>
      </c>
      <c r="C22" s="42" t="s">
        <v>390</v>
      </c>
      <c r="D22" s="42" t="s">
        <v>111</v>
      </c>
      <c r="E22" s="42" t="s">
        <v>364</v>
      </c>
      <c r="F22" s="56">
        <v>2000</v>
      </c>
      <c r="G22" s="88"/>
      <c r="H22" s="56">
        <f>F22+G22</f>
        <v>2000</v>
      </c>
      <c r="I22" s="88"/>
      <c r="J22" s="56">
        <f>H22+I22</f>
        <v>2000</v>
      </c>
    </row>
    <row r="23" spans="1:10" ht="48.75" customHeight="1">
      <c r="A23" s="34" t="s">
        <v>315</v>
      </c>
      <c r="B23" s="42" t="s">
        <v>409</v>
      </c>
      <c r="C23" s="42" t="s">
        <v>390</v>
      </c>
      <c r="D23" s="42" t="s">
        <v>114</v>
      </c>
      <c r="E23" s="42"/>
      <c r="F23" s="56">
        <f>F24</f>
        <v>1124532</v>
      </c>
      <c r="G23" s="88"/>
      <c r="H23" s="56">
        <f>H24</f>
        <v>1124532</v>
      </c>
      <c r="I23" s="88"/>
      <c r="J23" s="56">
        <f>J24</f>
        <v>1124532</v>
      </c>
    </row>
    <row r="24" spans="1:10" ht="35.25" customHeight="1">
      <c r="A24" s="12" t="s">
        <v>354</v>
      </c>
      <c r="B24" s="42" t="s">
        <v>409</v>
      </c>
      <c r="C24" s="42" t="s">
        <v>390</v>
      </c>
      <c r="D24" s="42" t="s">
        <v>114</v>
      </c>
      <c r="E24" s="42" t="s">
        <v>370</v>
      </c>
      <c r="F24" s="56">
        <v>1124532</v>
      </c>
      <c r="G24" s="88"/>
      <c r="H24" s="56">
        <f>F24+G24</f>
        <v>1124532</v>
      </c>
      <c r="I24" s="88"/>
      <c r="J24" s="56">
        <f>H24+I24</f>
        <v>1124532</v>
      </c>
    </row>
    <row r="25" spans="1:10" ht="46.5" customHeight="1">
      <c r="A25" s="13" t="s">
        <v>262</v>
      </c>
      <c r="B25" s="42">
        <v>901</v>
      </c>
      <c r="C25" s="42" t="s">
        <v>390</v>
      </c>
      <c r="D25" s="42" t="s">
        <v>115</v>
      </c>
      <c r="E25" s="42"/>
      <c r="F25" s="57">
        <f>F26+F27</f>
        <v>17540500</v>
      </c>
      <c r="G25" s="88"/>
      <c r="H25" s="57">
        <f>H26+H27</f>
        <v>17540500</v>
      </c>
      <c r="I25" s="88"/>
      <c r="J25" s="57">
        <f>J26+J27+J28</f>
        <v>17540500</v>
      </c>
    </row>
    <row r="26" spans="1:10" ht="32.25" customHeight="1">
      <c r="A26" s="12" t="s">
        <v>354</v>
      </c>
      <c r="B26" s="42">
        <v>901</v>
      </c>
      <c r="C26" s="42" t="s">
        <v>390</v>
      </c>
      <c r="D26" s="42" t="s">
        <v>115</v>
      </c>
      <c r="E26" s="42" t="s">
        <v>370</v>
      </c>
      <c r="F26" s="57">
        <v>16919350</v>
      </c>
      <c r="G26" s="88"/>
      <c r="H26" s="57">
        <f>F26+G26</f>
        <v>16919350</v>
      </c>
      <c r="I26" s="88">
        <v>400</v>
      </c>
      <c r="J26" s="57">
        <f>H26+I26</f>
        <v>16919750</v>
      </c>
    </row>
    <row r="27" spans="1:10" ht="33" customHeight="1">
      <c r="A27" s="11" t="s">
        <v>371</v>
      </c>
      <c r="B27" s="42">
        <v>901</v>
      </c>
      <c r="C27" s="42" t="s">
        <v>390</v>
      </c>
      <c r="D27" s="42" t="s">
        <v>115</v>
      </c>
      <c r="E27" s="42" t="s">
        <v>362</v>
      </c>
      <c r="F27" s="57">
        <v>621150</v>
      </c>
      <c r="G27" s="88"/>
      <c r="H27" s="57">
        <f>F27+G27</f>
        <v>621150</v>
      </c>
      <c r="I27" s="88">
        <v>-3798.2</v>
      </c>
      <c r="J27" s="57">
        <f>H27+I27</f>
        <v>617351.8</v>
      </c>
    </row>
    <row r="28" spans="1:10" ht="33" customHeight="1">
      <c r="A28" s="11" t="s">
        <v>365</v>
      </c>
      <c r="B28" s="42">
        <v>901</v>
      </c>
      <c r="C28" s="42" t="s">
        <v>390</v>
      </c>
      <c r="D28" s="42" t="s">
        <v>115</v>
      </c>
      <c r="E28" s="42" t="s">
        <v>364</v>
      </c>
      <c r="F28" s="57"/>
      <c r="G28" s="88"/>
      <c r="H28" s="57"/>
      <c r="I28" s="88">
        <v>3398.2</v>
      </c>
      <c r="J28" s="57">
        <f>H28+I28</f>
        <v>3398.2</v>
      </c>
    </row>
    <row r="29" spans="1:10" ht="48.75" customHeight="1" outlineLevel="1">
      <c r="A29" s="11" t="s">
        <v>263</v>
      </c>
      <c r="B29" s="42" t="s">
        <v>409</v>
      </c>
      <c r="C29" s="42" t="s">
        <v>390</v>
      </c>
      <c r="D29" s="42" t="s">
        <v>116</v>
      </c>
      <c r="E29" s="42"/>
      <c r="F29" s="56">
        <f>F30</f>
        <v>45000</v>
      </c>
      <c r="G29" s="88"/>
      <c r="H29" s="56">
        <f>H30</f>
        <v>45000</v>
      </c>
      <c r="I29" s="88"/>
      <c r="J29" s="56">
        <f>J30</f>
        <v>45000</v>
      </c>
    </row>
    <row r="30" spans="1:10" ht="33.75" customHeight="1" outlineLevel="1">
      <c r="A30" s="15" t="s">
        <v>264</v>
      </c>
      <c r="B30" s="42" t="s">
        <v>409</v>
      </c>
      <c r="C30" s="42" t="s">
        <v>390</v>
      </c>
      <c r="D30" s="42" t="s">
        <v>117</v>
      </c>
      <c r="E30" s="42"/>
      <c r="F30" s="56">
        <f>F31</f>
        <v>45000</v>
      </c>
      <c r="G30" s="88"/>
      <c r="H30" s="56">
        <f>H31</f>
        <v>45000</v>
      </c>
      <c r="I30" s="88"/>
      <c r="J30" s="56">
        <f>J31</f>
        <v>45000</v>
      </c>
    </row>
    <row r="31" spans="1:10" ht="33.75" customHeight="1" outlineLevel="1">
      <c r="A31" s="11" t="s">
        <v>371</v>
      </c>
      <c r="B31" s="42" t="s">
        <v>409</v>
      </c>
      <c r="C31" s="42" t="s">
        <v>390</v>
      </c>
      <c r="D31" s="42" t="s">
        <v>117</v>
      </c>
      <c r="E31" s="42" t="s">
        <v>362</v>
      </c>
      <c r="F31" s="56">
        <v>45000</v>
      </c>
      <c r="G31" s="88"/>
      <c r="H31" s="56">
        <f>F31+G31</f>
        <v>45000</v>
      </c>
      <c r="I31" s="88"/>
      <c r="J31" s="56">
        <f>H31+I31</f>
        <v>45000</v>
      </c>
    </row>
    <row r="32" spans="1:10" ht="19.5" customHeight="1" outlineLevel="1">
      <c r="A32" s="59" t="s">
        <v>312</v>
      </c>
      <c r="B32" s="42" t="s">
        <v>409</v>
      </c>
      <c r="C32" s="42" t="s">
        <v>425</v>
      </c>
      <c r="D32" s="42" t="s">
        <v>118</v>
      </c>
      <c r="E32" s="43"/>
      <c r="F32" s="57">
        <f>F33</f>
        <v>200000</v>
      </c>
      <c r="G32" s="88"/>
      <c r="H32" s="57">
        <f>H33</f>
        <v>100000</v>
      </c>
      <c r="I32" s="88"/>
      <c r="J32" s="57">
        <f>J33</f>
        <v>100000</v>
      </c>
    </row>
    <row r="33" spans="1:10" ht="38.25" customHeight="1" outlineLevel="1">
      <c r="A33" s="17" t="s">
        <v>6</v>
      </c>
      <c r="B33" s="44" t="s">
        <v>409</v>
      </c>
      <c r="C33" s="44" t="s">
        <v>425</v>
      </c>
      <c r="D33" s="42" t="s">
        <v>119</v>
      </c>
      <c r="E33" s="44"/>
      <c r="F33" s="57">
        <f>F34</f>
        <v>200000</v>
      </c>
      <c r="G33" s="88"/>
      <c r="H33" s="57">
        <f>H34</f>
        <v>100000</v>
      </c>
      <c r="I33" s="88"/>
      <c r="J33" s="57">
        <f>J34</f>
        <v>100000</v>
      </c>
    </row>
    <row r="34" spans="1:10" ht="22.5" customHeight="1" outlineLevel="1">
      <c r="A34" s="16" t="s">
        <v>275</v>
      </c>
      <c r="B34" s="44" t="s">
        <v>409</v>
      </c>
      <c r="C34" s="44" t="s">
        <v>425</v>
      </c>
      <c r="D34" s="42" t="s">
        <v>119</v>
      </c>
      <c r="E34" s="44" t="s">
        <v>19</v>
      </c>
      <c r="F34" s="56">
        <v>200000</v>
      </c>
      <c r="G34" s="88">
        <v>-100000</v>
      </c>
      <c r="H34" s="56">
        <f>F34+G34</f>
        <v>100000</v>
      </c>
      <c r="I34" s="88"/>
      <c r="J34" s="56">
        <f>H34+I34</f>
        <v>100000</v>
      </c>
    </row>
    <row r="35" spans="1:10" ht="21" customHeight="1">
      <c r="A35" s="9" t="s">
        <v>436</v>
      </c>
      <c r="B35" s="42">
        <v>901</v>
      </c>
      <c r="C35" s="42" t="s">
        <v>461</v>
      </c>
      <c r="D35" s="42"/>
      <c r="E35" s="42"/>
      <c r="F35" s="56">
        <f>F39+F60+F36</f>
        <v>39891800</v>
      </c>
      <c r="G35" s="88"/>
      <c r="H35" s="56">
        <f>H39+H60+H36</f>
        <v>39306800</v>
      </c>
      <c r="I35" s="88"/>
      <c r="J35" s="56">
        <f>J39+J60+J36</f>
        <v>39298658.31</v>
      </c>
    </row>
    <row r="36" spans="1:10" ht="131.25" customHeight="1">
      <c r="A36" s="27" t="s">
        <v>265</v>
      </c>
      <c r="B36" s="42">
        <v>901</v>
      </c>
      <c r="C36" s="42" t="s">
        <v>461</v>
      </c>
      <c r="D36" s="42" t="s">
        <v>132</v>
      </c>
      <c r="E36" s="42"/>
      <c r="F36" s="56">
        <f>F37</f>
        <v>50000</v>
      </c>
      <c r="G36" s="88"/>
      <c r="H36" s="56">
        <f>H37</f>
        <v>50000</v>
      </c>
      <c r="I36" s="88"/>
      <c r="J36" s="56">
        <f>J37</f>
        <v>50000</v>
      </c>
    </row>
    <row r="37" spans="1:10" ht="58.5" customHeight="1">
      <c r="A37" s="11" t="s">
        <v>485</v>
      </c>
      <c r="B37" s="42">
        <v>901</v>
      </c>
      <c r="C37" s="42" t="s">
        <v>461</v>
      </c>
      <c r="D37" s="42" t="s">
        <v>496</v>
      </c>
      <c r="E37" s="42"/>
      <c r="F37" s="56">
        <f>F38</f>
        <v>50000</v>
      </c>
      <c r="G37" s="88"/>
      <c r="H37" s="56">
        <f>H38</f>
        <v>50000</v>
      </c>
      <c r="I37" s="88"/>
      <c r="J37" s="56">
        <f>J38</f>
        <v>50000</v>
      </c>
    </row>
    <row r="38" spans="1:10" ht="71.25" customHeight="1">
      <c r="A38" s="11" t="s">
        <v>24</v>
      </c>
      <c r="B38" s="42">
        <v>901</v>
      </c>
      <c r="C38" s="42" t="s">
        <v>461</v>
      </c>
      <c r="D38" s="42" t="s">
        <v>486</v>
      </c>
      <c r="E38" s="42" t="s">
        <v>362</v>
      </c>
      <c r="F38" s="56">
        <v>50000</v>
      </c>
      <c r="G38" s="88"/>
      <c r="H38" s="56">
        <f>F38+G38</f>
        <v>50000</v>
      </c>
      <c r="I38" s="88"/>
      <c r="J38" s="56">
        <f>H38+I38</f>
        <v>50000</v>
      </c>
    </row>
    <row r="39" spans="1:10" ht="83.25" customHeight="1">
      <c r="A39" s="11" t="s">
        <v>259</v>
      </c>
      <c r="B39" s="42">
        <v>901</v>
      </c>
      <c r="C39" s="42" t="s">
        <v>461</v>
      </c>
      <c r="D39" s="42" t="s">
        <v>113</v>
      </c>
      <c r="E39" s="42"/>
      <c r="F39" s="56">
        <f>F40+F52+F55</f>
        <v>36741200</v>
      </c>
      <c r="G39" s="88"/>
      <c r="H39" s="56">
        <f>H40+H52+H55</f>
        <v>36156200</v>
      </c>
      <c r="I39" s="88"/>
      <c r="J39" s="56">
        <f>J40+J52+J55</f>
        <v>36148058.31</v>
      </c>
    </row>
    <row r="40" spans="1:10" ht="64.5" customHeight="1">
      <c r="A40" s="11" t="s">
        <v>266</v>
      </c>
      <c r="B40" s="42">
        <v>901</v>
      </c>
      <c r="C40" s="42" t="s">
        <v>461</v>
      </c>
      <c r="D40" s="42" t="s">
        <v>120</v>
      </c>
      <c r="E40" s="42"/>
      <c r="F40" s="56">
        <f>F41+F43+F45+F47+F49</f>
        <v>1469400</v>
      </c>
      <c r="G40" s="88"/>
      <c r="H40" s="56">
        <f>H41+H43+H45+H47+H49</f>
        <v>884400</v>
      </c>
      <c r="I40" s="88"/>
      <c r="J40" s="56">
        <f>J41+J43+J45+J47+J49</f>
        <v>884400</v>
      </c>
    </row>
    <row r="41" spans="1:10" ht="49.5" customHeight="1">
      <c r="A41" s="29" t="s">
        <v>29</v>
      </c>
      <c r="B41" s="42">
        <v>901</v>
      </c>
      <c r="C41" s="42" t="s">
        <v>461</v>
      </c>
      <c r="D41" s="42" t="s">
        <v>121</v>
      </c>
      <c r="E41" s="42"/>
      <c r="F41" s="56">
        <f>F42</f>
        <v>182000</v>
      </c>
      <c r="G41" s="88"/>
      <c r="H41" s="56">
        <f>H42</f>
        <v>182000</v>
      </c>
      <c r="I41" s="88"/>
      <c r="J41" s="56">
        <f>J42</f>
        <v>182000</v>
      </c>
    </row>
    <row r="42" spans="1:10" ht="32.25" customHeight="1">
      <c r="A42" s="11" t="s">
        <v>371</v>
      </c>
      <c r="B42" s="42">
        <v>901</v>
      </c>
      <c r="C42" s="42" t="s">
        <v>461</v>
      </c>
      <c r="D42" s="42" t="s">
        <v>121</v>
      </c>
      <c r="E42" s="42" t="s">
        <v>362</v>
      </c>
      <c r="F42" s="56">
        <v>182000</v>
      </c>
      <c r="G42" s="88"/>
      <c r="H42" s="56">
        <f>F42+G42</f>
        <v>182000</v>
      </c>
      <c r="I42" s="88"/>
      <c r="J42" s="56">
        <f>H42+I42</f>
        <v>182000</v>
      </c>
    </row>
    <row r="43" spans="1:10" ht="34.5" customHeight="1">
      <c r="A43" s="15" t="s">
        <v>267</v>
      </c>
      <c r="B43" s="42">
        <v>901</v>
      </c>
      <c r="C43" s="42" t="s">
        <v>461</v>
      </c>
      <c r="D43" s="42" t="s">
        <v>122</v>
      </c>
      <c r="E43" s="42"/>
      <c r="F43" s="56">
        <f>F44</f>
        <v>600000</v>
      </c>
      <c r="G43" s="88"/>
      <c r="H43" s="56">
        <f>H44</f>
        <v>600000</v>
      </c>
      <c r="I43" s="88"/>
      <c r="J43" s="56">
        <f>J44</f>
        <v>600000</v>
      </c>
    </row>
    <row r="44" spans="1:10" ht="24.75" customHeight="1">
      <c r="A44" s="15" t="s">
        <v>365</v>
      </c>
      <c r="B44" s="42">
        <v>901</v>
      </c>
      <c r="C44" s="42" t="s">
        <v>461</v>
      </c>
      <c r="D44" s="42" t="s">
        <v>122</v>
      </c>
      <c r="E44" s="42" t="s">
        <v>364</v>
      </c>
      <c r="F44" s="56">
        <v>600000</v>
      </c>
      <c r="G44" s="88"/>
      <c r="H44" s="56">
        <f>F44+G44</f>
        <v>600000</v>
      </c>
      <c r="I44" s="88"/>
      <c r="J44" s="56">
        <f>H44+I44</f>
        <v>600000</v>
      </c>
    </row>
    <row r="45" spans="1:10" ht="81" customHeight="1">
      <c r="A45" s="15" t="s">
        <v>133</v>
      </c>
      <c r="B45" s="42">
        <v>901</v>
      </c>
      <c r="C45" s="42" t="s">
        <v>461</v>
      </c>
      <c r="D45" s="42" t="s">
        <v>123</v>
      </c>
      <c r="E45" s="42"/>
      <c r="F45" s="56">
        <f>F46</f>
        <v>585000</v>
      </c>
      <c r="G45" s="88"/>
      <c r="H45" s="56">
        <f>H46</f>
        <v>0</v>
      </c>
      <c r="I45" s="88"/>
      <c r="J45" s="56">
        <f>J46</f>
        <v>0</v>
      </c>
    </row>
    <row r="46" spans="1:10" ht="34.5" customHeight="1">
      <c r="A46" s="11" t="s">
        <v>371</v>
      </c>
      <c r="B46" s="42">
        <v>901</v>
      </c>
      <c r="C46" s="42" t="s">
        <v>461</v>
      </c>
      <c r="D46" s="42" t="s">
        <v>123</v>
      </c>
      <c r="E46" s="42" t="s">
        <v>362</v>
      </c>
      <c r="F46" s="56">
        <v>585000</v>
      </c>
      <c r="G46" s="88">
        <v>-585000</v>
      </c>
      <c r="H46" s="56">
        <f>F46+G46</f>
        <v>0</v>
      </c>
      <c r="I46" s="88"/>
      <c r="J46" s="56">
        <f>H46+I46</f>
        <v>0</v>
      </c>
    </row>
    <row r="47" spans="1:10" ht="111.75" customHeight="1">
      <c r="A47" s="11" t="s">
        <v>2</v>
      </c>
      <c r="B47" s="42">
        <v>901</v>
      </c>
      <c r="C47" s="42" t="s">
        <v>461</v>
      </c>
      <c r="D47" s="42" t="s">
        <v>124</v>
      </c>
      <c r="E47" s="42"/>
      <c r="F47" s="57">
        <f>F48</f>
        <v>100</v>
      </c>
      <c r="G47" s="88"/>
      <c r="H47" s="57">
        <f>H48</f>
        <v>100</v>
      </c>
      <c r="I47" s="88"/>
      <c r="J47" s="57">
        <f>J48</f>
        <v>100</v>
      </c>
    </row>
    <row r="48" spans="1:10" ht="39.75" customHeight="1">
      <c r="A48" s="11" t="s">
        <v>371</v>
      </c>
      <c r="B48" s="42">
        <v>901</v>
      </c>
      <c r="C48" s="42" t="s">
        <v>461</v>
      </c>
      <c r="D48" s="42" t="s">
        <v>124</v>
      </c>
      <c r="E48" s="42" t="s">
        <v>362</v>
      </c>
      <c r="F48" s="57">
        <v>100</v>
      </c>
      <c r="G48" s="88"/>
      <c r="H48" s="57">
        <f>F48+G48</f>
        <v>100</v>
      </c>
      <c r="I48" s="88"/>
      <c r="J48" s="57">
        <f>H48+I48</f>
        <v>100</v>
      </c>
    </row>
    <row r="49" spans="1:10" ht="52.5" customHeight="1">
      <c r="A49" s="11" t="s">
        <v>268</v>
      </c>
      <c r="B49" s="42">
        <v>901</v>
      </c>
      <c r="C49" s="42" t="s">
        <v>461</v>
      </c>
      <c r="D49" s="42" t="s">
        <v>125</v>
      </c>
      <c r="E49" s="42"/>
      <c r="F49" s="57">
        <f>F50+F51</f>
        <v>102300</v>
      </c>
      <c r="G49" s="88"/>
      <c r="H49" s="57">
        <f>H50+H51</f>
        <v>102300</v>
      </c>
      <c r="I49" s="88"/>
      <c r="J49" s="57">
        <f>J50+J51</f>
        <v>102300</v>
      </c>
    </row>
    <row r="50" spans="1:10" ht="32.25" customHeight="1">
      <c r="A50" s="12" t="s">
        <v>354</v>
      </c>
      <c r="B50" s="42">
        <v>901</v>
      </c>
      <c r="C50" s="42" t="s">
        <v>461</v>
      </c>
      <c r="D50" s="42" t="s">
        <v>125</v>
      </c>
      <c r="E50" s="42" t="s">
        <v>370</v>
      </c>
      <c r="F50" s="57">
        <v>89610</v>
      </c>
      <c r="G50" s="88"/>
      <c r="H50" s="57">
        <f>F50+G50</f>
        <v>89610</v>
      </c>
      <c r="I50" s="88"/>
      <c r="J50" s="57">
        <f>H50+I50</f>
        <v>89610</v>
      </c>
    </row>
    <row r="51" spans="1:10" ht="33" customHeight="1">
      <c r="A51" s="11" t="s">
        <v>371</v>
      </c>
      <c r="B51" s="42">
        <v>901</v>
      </c>
      <c r="C51" s="42" t="s">
        <v>461</v>
      </c>
      <c r="D51" s="42" t="s">
        <v>125</v>
      </c>
      <c r="E51" s="42" t="s">
        <v>362</v>
      </c>
      <c r="F51" s="56">
        <v>12690</v>
      </c>
      <c r="G51" s="88"/>
      <c r="H51" s="56">
        <f>F51+G51</f>
        <v>12690</v>
      </c>
      <c r="I51" s="88"/>
      <c r="J51" s="56">
        <f>H51+I51</f>
        <v>12690</v>
      </c>
    </row>
    <row r="52" spans="1:10" ht="96" customHeight="1">
      <c r="A52" s="11" t="s">
        <v>269</v>
      </c>
      <c r="B52" s="42">
        <v>901</v>
      </c>
      <c r="C52" s="42" t="s">
        <v>461</v>
      </c>
      <c r="D52" s="42" t="s">
        <v>358</v>
      </c>
      <c r="E52" s="42"/>
      <c r="F52" s="57">
        <f>F53</f>
        <v>244000</v>
      </c>
      <c r="G52" s="88"/>
      <c r="H52" s="57">
        <f>H53</f>
        <v>244000</v>
      </c>
      <c r="I52" s="88"/>
      <c r="J52" s="57">
        <f>J53</f>
        <v>244000</v>
      </c>
    </row>
    <row r="53" spans="1:10" ht="98.25" customHeight="1">
      <c r="A53" s="18" t="s">
        <v>270</v>
      </c>
      <c r="B53" s="42">
        <v>901</v>
      </c>
      <c r="C53" s="42" t="s">
        <v>461</v>
      </c>
      <c r="D53" s="42" t="s">
        <v>126</v>
      </c>
      <c r="E53" s="42"/>
      <c r="F53" s="57">
        <f>F54</f>
        <v>244000</v>
      </c>
      <c r="G53" s="88"/>
      <c r="H53" s="57">
        <f>H54</f>
        <v>244000</v>
      </c>
      <c r="I53" s="88"/>
      <c r="J53" s="57">
        <f>J54</f>
        <v>244000</v>
      </c>
    </row>
    <row r="54" spans="1:10" ht="33" customHeight="1">
      <c r="A54" s="11" t="s">
        <v>371</v>
      </c>
      <c r="B54" s="42">
        <v>901</v>
      </c>
      <c r="C54" s="42" t="s">
        <v>461</v>
      </c>
      <c r="D54" s="42" t="s">
        <v>126</v>
      </c>
      <c r="E54" s="42" t="s">
        <v>362</v>
      </c>
      <c r="F54" s="57">
        <v>244000</v>
      </c>
      <c r="G54" s="88"/>
      <c r="H54" s="57">
        <f>F54+G54</f>
        <v>244000</v>
      </c>
      <c r="I54" s="88"/>
      <c r="J54" s="57">
        <f>H54+I54</f>
        <v>244000</v>
      </c>
    </row>
    <row r="55" spans="1:11" ht="81.75" customHeight="1">
      <c r="A55" s="11" t="s">
        <v>271</v>
      </c>
      <c r="B55" s="42">
        <v>901</v>
      </c>
      <c r="C55" s="42" t="s">
        <v>461</v>
      </c>
      <c r="D55" s="42" t="s">
        <v>127</v>
      </c>
      <c r="E55" s="42"/>
      <c r="F55" s="57">
        <f>F56</f>
        <v>35027800</v>
      </c>
      <c r="G55" s="88"/>
      <c r="H55" s="57">
        <f>H56</f>
        <v>35027800</v>
      </c>
      <c r="I55" s="88"/>
      <c r="J55" s="57">
        <f>J56</f>
        <v>35019658.31</v>
      </c>
      <c r="K55" s="106"/>
    </row>
    <row r="56" spans="1:10" ht="33.75" customHeight="1">
      <c r="A56" s="11" t="s">
        <v>272</v>
      </c>
      <c r="B56" s="42">
        <v>901</v>
      </c>
      <c r="C56" s="42" t="s">
        <v>461</v>
      </c>
      <c r="D56" s="42" t="s">
        <v>128</v>
      </c>
      <c r="E56" s="42"/>
      <c r="F56" s="57">
        <f>F57+F58+F59</f>
        <v>35027800</v>
      </c>
      <c r="G56" s="88"/>
      <c r="H56" s="57">
        <f>H57+H58+H59</f>
        <v>35027800</v>
      </c>
      <c r="I56" s="88"/>
      <c r="J56" s="57">
        <f>J57+J58+J59</f>
        <v>35019658.31</v>
      </c>
    </row>
    <row r="57" spans="1:10" ht="22.5" customHeight="1">
      <c r="A57" s="11" t="s">
        <v>33</v>
      </c>
      <c r="B57" s="42">
        <v>901</v>
      </c>
      <c r="C57" s="42" t="s">
        <v>461</v>
      </c>
      <c r="D57" s="42" t="s">
        <v>128</v>
      </c>
      <c r="E57" s="42" t="s">
        <v>360</v>
      </c>
      <c r="F57" s="57">
        <v>24655939</v>
      </c>
      <c r="G57" s="88"/>
      <c r="H57" s="57">
        <f>F57+G57</f>
        <v>24655939</v>
      </c>
      <c r="I57" s="88">
        <v>-400</v>
      </c>
      <c r="J57" s="57">
        <f>H57+I57</f>
        <v>24655539</v>
      </c>
    </row>
    <row r="58" spans="1:10" ht="34.5" customHeight="1">
      <c r="A58" s="11" t="s">
        <v>371</v>
      </c>
      <c r="B58" s="42">
        <v>901</v>
      </c>
      <c r="C58" s="42" t="s">
        <v>461</v>
      </c>
      <c r="D58" s="42" t="s">
        <v>128</v>
      </c>
      <c r="E58" s="42" t="s">
        <v>362</v>
      </c>
      <c r="F58" s="57">
        <v>10103195</v>
      </c>
      <c r="G58" s="88"/>
      <c r="H58" s="57">
        <f>F58+G58</f>
        <v>10103195</v>
      </c>
      <c r="I58" s="88">
        <f>-741.69-7000</f>
        <v>-7741.6900000000005</v>
      </c>
      <c r="J58" s="57">
        <f>H58+I58</f>
        <v>10095453.31</v>
      </c>
    </row>
    <row r="59" spans="1:10" ht="27.75" customHeight="1">
      <c r="A59" s="15" t="s">
        <v>365</v>
      </c>
      <c r="B59" s="42">
        <v>901</v>
      </c>
      <c r="C59" s="42" t="s">
        <v>461</v>
      </c>
      <c r="D59" s="42" t="s">
        <v>128</v>
      </c>
      <c r="E59" s="42" t="s">
        <v>364</v>
      </c>
      <c r="F59" s="57">
        <v>268666</v>
      </c>
      <c r="G59" s="88"/>
      <c r="H59" s="57">
        <f>F59+G59</f>
        <v>268666</v>
      </c>
      <c r="I59" s="88"/>
      <c r="J59" s="57">
        <f>H59+I59</f>
        <v>268666</v>
      </c>
    </row>
    <row r="60" spans="1:10" ht="91.5" customHeight="1">
      <c r="A60" s="19" t="s">
        <v>31</v>
      </c>
      <c r="B60" s="42" t="s">
        <v>409</v>
      </c>
      <c r="C60" s="42" t="s">
        <v>461</v>
      </c>
      <c r="D60" s="42" t="s">
        <v>129</v>
      </c>
      <c r="E60" s="42"/>
      <c r="F60" s="56">
        <f>F61</f>
        <v>3100600</v>
      </c>
      <c r="G60" s="88"/>
      <c r="H60" s="56">
        <f>H61</f>
        <v>3100600</v>
      </c>
      <c r="I60" s="88"/>
      <c r="J60" s="56">
        <f>J61</f>
        <v>3100600</v>
      </c>
    </row>
    <row r="61" spans="1:10" ht="35.25" customHeight="1">
      <c r="A61" s="19" t="s">
        <v>98</v>
      </c>
      <c r="B61" s="42" t="s">
        <v>409</v>
      </c>
      <c r="C61" s="42" t="s">
        <v>461</v>
      </c>
      <c r="D61" s="42" t="s">
        <v>130</v>
      </c>
      <c r="E61" s="42"/>
      <c r="F61" s="56">
        <f>F62</f>
        <v>3100600</v>
      </c>
      <c r="G61" s="88"/>
      <c r="H61" s="56">
        <f>H62</f>
        <v>3100600</v>
      </c>
      <c r="I61" s="88"/>
      <c r="J61" s="56">
        <f>J62+J65</f>
        <v>3100600</v>
      </c>
    </row>
    <row r="62" spans="1:10" ht="17.25" customHeight="1">
      <c r="A62" s="19" t="s">
        <v>101</v>
      </c>
      <c r="B62" s="42" t="s">
        <v>409</v>
      </c>
      <c r="C62" s="42" t="s">
        <v>461</v>
      </c>
      <c r="D62" s="42" t="s">
        <v>131</v>
      </c>
      <c r="E62" s="42"/>
      <c r="F62" s="56">
        <f>F63+F64</f>
        <v>3100600</v>
      </c>
      <c r="G62" s="88"/>
      <c r="H62" s="56">
        <f>H63+H64</f>
        <v>3100600</v>
      </c>
      <c r="I62" s="88"/>
      <c r="J62" s="56">
        <f>J63+J64</f>
        <v>0</v>
      </c>
    </row>
    <row r="63" spans="1:10" ht="18" customHeight="1">
      <c r="A63" s="11" t="s">
        <v>33</v>
      </c>
      <c r="B63" s="42" t="s">
        <v>409</v>
      </c>
      <c r="C63" s="42" t="s">
        <v>461</v>
      </c>
      <c r="D63" s="42" t="s">
        <v>131</v>
      </c>
      <c r="E63" s="42" t="s">
        <v>360</v>
      </c>
      <c r="F63" s="56">
        <v>2601000</v>
      </c>
      <c r="G63" s="88"/>
      <c r="H63" s="56">
        <f>F63+G63</f>
        <v>2601000</v>
      </c>
      <c r="I63" s="88">
        <v>-2601000</v>
      </c>
      <c r="J63" s="56">
        <f>H63+I63</f>
        <v>0</v>
      </c>
    </row>
    <row r="64" spans="1:10" ht="36" customHeight="1">
      <c r="A64" s="11" t="s">
        <v>371</v>
      </c>
      <c r="B64" s="42" t="s">
        <v>409</v>
      </c>
      <c r="C64" s="42" t="s">
        <v>461</v>
      </c>
      <c r="D64" s="42" t="s">
        <v>131</v>
      </c>
      <c r="E64" s="42" t="s">
        <v>362</v>
      </c>
      <c r="F64" s="56">
        <v>499600</v>
      </c>
      <c r="G64" s="88"/>
      <c r="H64" s="56">
        <f>F64+G64</f>
        <v>499600</v>
      </c>
      <c r="I64" s="88">
        <v>-499600</v>
      </c>
      <c r="J64" s="56">
        <f>H64+I64</f>
        <v>0</v>
      </c>
    </row>
    <row r="65" spans="1:10" ht="36" customHeight="1">
      <c r="A65" s="19" t="s">
        <v>101</v>
      </c>
      <c r="B65" s="42" t="s">
        <v>409</v>
      </c>
      <c r="C65" s="42" t="s">
        <v>461</v>
      </c>
      <c r="D65" s="42" t="s">
        <v>525</v>
      </c>
      <c r="E65" s="42"/>
      <c r="F65" s="56"/>
      <c r="G65" s="88"/>
      <c r="H65" s="56"/>
      <c r="I65" s="88"/>
      <c r="J65" s="56">
        <f>J66+J67</f>
        <v>3100600</v>
      </c>
    </row>
    <row r="66" spans="1:10" ht="36" customHeight="1">
      <c r="A66" s="11" t="s">
        <v>347</v>
      </c>
      <c r="B66" s="42" t="s">
        <v>409</v>
      </c>
      <c r="C66" s="42" t="s">
        <v>461</v>
      </c>
      <c r="D66" s="42" t="s">
        <v>525</v>
      </c>
      <c r="E66" s="42" t="s">
        <v>370</v>
      </c>
      <c r="F66" s="56"/>
      <c r="G66" s="88"/>
      <c r="H66" s="56"/>
      <c r="I66" s="88">
        <v>2601000</v>
      </c>
      <c r="J66" s="56">
        <f>H66+I66</f>
        <v>2601000</v>
      </c>
    </row>
    <row r="67" spans="1:10" ht="36" customHeight="1">
      <c r="A67" s="11" t="s">
        <v>371</v>
      </c>
      <c r="B67" s="42" t="s">
        <v>409</v>
      </c>
      <c r="C67" s="42" t="s">
        <v>461</v>
      </c>
      <c r="D67" s="42" t="s">
        <v>525</v>
      </c>
      <c r="E67" s="42" t="s">
        <v>362</v>
      </c>
      <c r="F67" s="56"/>
      <c r="G67" s="88"/>
      <c r="H67" s="56"/>
      <c r="I67" s="88">
        <v>499600</v>
      </c>
      <c r="J67" s="56">
        <f>H67+I67</f>
        <v>499600</v>
      </c>
    </row>
    <row r="68" spans="1:10" ht="20.25" customHeight="1">
      <c r="A68" s="9" t="s">
        <v>437</v>
      </c>
      <c r="B68" s="42" t="s">
        <v>409</v>
      </c>
      <c r="C68" s="42" t="s">
        <v>392</v>
      </c>
      <c r="D68" s="42"/>
      <c r="E68" s="42"/>
      <c r="F68" s="56">
        <f>F69</f>
        <v>1378900</v>
      </c>
      <c r="G68" s="88"/>
      <c r="H68" s="56">
        <f>H69</f>
        <v>1378900</v>
      </c>
      <c r="I68" s="88"/>
      <c r="J68" s="56">
        <f>J69</f>
        <v>1378900</v>
      </c>
    </row>
    <row r="69" spans="1:10" ht="68.25" customHeight="1">
      <c r="A69" s="38" t="s">
        <v>309</v>
      </c>
      <c r="B69" s="42" t="s">
        <v>409</v>
      </c>
      <c r="C69" s="42" t="s">
        <v>426</v>
      </c>
      <c r="D69" s="45" t="s">
        <v>199</v>
      </c>
      <c r="E69" s="42"/>
      <c r="F69" s="56">
        <f>F70</f>
        <v>1378900</v>
      </c>
      <c r="G69" s="88"/>
      <c r="H69" s="56">
        <f>H70</f>
        <v>1378900</v>
      </c>
      <c r="I69" s="88"/>
      <c r="J69" s="56">
        <f>J70</f>
        <v>1378900</v>
      </c>
    </row>
    <row r="70" spans="1:10" ht="81.75" customHeight="1">
      <c r="A70" s="11" t="s">
        <v>273</v>
      </c>
      <c r="B70" s="42">
        <v>901</v>
      </c>
      <c r="C70" s="42" t="s">
        <v>426</v>
      </c>
      <c r="D70" s="45" t="s">
        <v>34</v>
      </c>
      <c r="E70" s="42"/>
      <c r="F70" s="57">
        <f>F71</f>
        <v>1378900</v>
      </c>
      <c r="G70" s="88"/>
      <c r="H70" s="57">
        <f>H71</f>
        <v>1378900</v>
      </c>
      <c r="I70" s="88"/>
      <c r="J70" s="57">
        <f>J71</f>
        <v>1378900</v>
      </c>
    </row>
    <row r="71" spans="1:10" ht="48" customHeight="1">
      <c r="A71" s="11" t="s">
        <v>346</v>
      </c>
      <c r="B71" s="42" t="s">
        <v>409</v>
      </c>
      <c r="C71" s="42" t="s">
        <v>426</v>
      </c>
      <c r="D71" s="45" t="s">
        <v>35</v>
      </c>
      <c r="E71" s="42"/>
      <c r="F71" s="57">
        <f>F72+F73</f>
        <v>1378900</v>
      </c>
      <c r="G71" s="88"/>
      <c r="H71" s="57">
        <f>H72+H73</f>
        <v>1378900</v>
      </c>
      <c r="I71" s="88"/>
      <c r="J71" s="57">
        <f>J72+J73</f>
        <v>1378900</v>
      </c>
    </row>
    <row r="72" spans="1:10" ht="33" customHeight="1">
      <c r="A72" s="11" t="s">
        <v>347</v>
      </c>
      <c r="B72" s="42">
        <v>901</v>
      </c>
      <c r="C72" s="42" t="s">
        <v>426</v>
      </c>
      <c r="D72" s="45" t="s">
        <v>35</v>
      </c>
      <c r="E72" s="42" t="s">
        <v>370</v>
      </c>
      <c r="F72" s="57">
        <v>1251341</v>
      </c>
      <c r="G72" s="88"/>
      <c r="H72" s="57">
        <f>F72+G72</f>
        <v>1251341</v>
      </c>
      <c r="I72" s="88"/>
      <c r="J72" s="57">
        <f>H72+I72</f>
        <v>1251341</v>
      </c>
    </row>
    <row r="73" spans="1:10" ht="34.5" customHeight="1">
      <c r="A73" s="9" t="s">
        <v>349</v>
      </c>
      <c r="B73" s="42">
        <v>901</v>
      </c>
      <c r="C73" s="42" t="s">
        <v>426</v>
      </c>
      <c r="D73" s="45" t="s">
        <v>35</v>
      </c>
      <c r="E73" s="42" t="s">
        <v>362</v>
      </c>
      <c r="F73" s="56">
        <v>127559</v>
      </c>
      <c r="G73" s="88"/>
      <c r="H73" s="56">
        <f>F73+G73</f>
        <v>127559</v>
      </c>
      <c r="I73" s="88"/>
      <c r="J73" s="56">
        <f>H73+I73</f>
        <v>127559</v>
      </c>
    </row>
    <row r="74" spans="1:10" ht="36" customHeight="1">
      <c r="A74" s="9" t="s">
        <v>427</v>
      </c>
      <c r="B74" s="42" t="s">
        <v>409</v>
      </c>
      <c r="C74" s="42" t="s">
        <v>393</v>
      </c>
      <c r="D74" s="42"/>
      <c r="E74" s="42"/>
      <c r="F74" s="56">
        <f>F75+F85+F94</f>
        <v>3890700</v>
      </c>
      <c r="G74" s="88"/>
      <c r="H74" s="56">
        <f>H75+H85+H94</f>
        <v>3840900</v>
      </c>
      <c r="I74" s="88"/>
      <c r="J74" s="56">
        <f>J75+J85+J94</f>
        <v>3797321.89</v>
      </c>
    </row>
    <row r="75" spans="1:10" ht="63.75" customHeight="1">
      <c r="A75" s="9" t="s">
        <v>30</v>
      </c>
      <c r="B75" s="42">
        <v>901</v>
      </c>
      <c r="C75" s="42" t="s">
        <v>394</v>
      </c>
      <c r="D75" s="42"/>
      <c r="E75" s="42"/>
      <c r="F75" s="56">
        <f>F76+F80</f>
        <v>2320700</v>
      </c>
      <c r="G75" s="88"/>
      <c r="H75" s="56">
        <f>H76+H80</f>
        <v>2320700</v>
      </c>
      <c r="I75" s="88"/>
      <c r="J75" s="56">
        <f>J76+J80</f>
        <v>2277121.89</v>
      </c>
    </row>
    <row r="76" spans="1:10" ht="63.75" customHeight="1">
      <c r="A76" s="39" t="s">
        <v>109</v>
      </c>
      <c r="B76" s="42" t="s">
        <v>409</v>
      </c>
      <c r="C76" s="42" t="s">
        <v>394</v>
      </c>
      <c r="D76" s="42" t="s">
        <v>199</v>
      </c>
      <c r="E76" s="42"/>
      <c r="F76" s="56">
        <f>F77</f>
        <v>400000</v>
      </c>
      <c r="G76" s="88"/>
      <c r="H76" s="56">
        <f>H77</f>
        <v>400000</v>
      </c>
      <c r="I76" s="88"/>
      <c r="J76" s="56">
        <f>J77</f>
        <v>356421.89</v>
      </c>
    </row>
    <row r="77" spans="1:10" ht="78" customHeight="1">
      <c r="A77" s="9" t="s">
        <v>4</v>
      </c>
      <c r="B77" s="42" t="s">
        <v>409</v>
      </c>
      <c r="C77" s="42" t="s">
        <v>394</v>
      </c>
      <c r="D77" s="42" t="s">
        <v>200</v>
      </c>
      <c r="E77" s="42"/>
      <c r="F77" s="56">
        <f>F78</f>
        <v>400000</v>
      </c>
      <c r="G77" s="88"/>
      <c r="H77" s="56">
        <f>H78</f>
        <v>400000</v>
      </c>
      <c r="I77" s="88"/>
      <c r="J77" s="56">
        <f>J78</f>
        <v>356421.89</v>
      </c>
    </row>
    <row r="78" spans="1:10" ht="82.5" customHeight="1">
      <c r="A78" s="9" t="s">
        <v>5</v>
      </c>
      <c r="B78" s="42" t="s">
        <v>409</v>
      </c>
      <c r="C78" s="42" t="s">
        <v>394</v>
      </c>
      <c r="D78" s="42" t="s">
        <v>339</v>
      </c>
      <c r="E78" s="42"/>
      <c r="F78" s="56">
        <f>F79</f>
        <v>400000</v>
      </c>
      <c r="G78" s="88"/>
      <c r="H78" s="56">
        <f>H79</f>
        <v>400000</v>
      </c>
      <c r="I78" s="88"/>
      <c r="J78" s="56">
        <f>J79</f>
        <v>356421.89</v>
      </c>
    </row>
    <row r="79" spans="1:10" ht="38.25" customHeight="1">
      <c r="A79" s="9" t="s">
        <v>349</v>
      </c>
      <c r="B79" s="42" t="s">
        <v>409</v>
      </c>
      <c r="C79" s="42" t="s">
        <v>394</v>
      </c>
      <c r="D79" s="42" t="s">
        <v>339</v>
      </c>
      <c r="E79" s="42" t="s">
        <v>362</v>
      </c>
      <c r="F79" s="56">
        <v>400000</v>
      </c>
      <c r="G79" s="88"/>
      <c r="H79" s="56">
        <f>F79+G79</f>
        <v>400000</v>
      </c>
      <c r="I79" s="88">
        <v>-43578.11</v>
      </c>
      <c r="J79" s="56">
        <f>H79+I79</f>
        <v>356421.89</v>
      </c>
    </row>
    <row r="80" spans="1:10" ht="92.25" customHeight="1">
      <c r="A80" s="19" t="s">
        <v>31</v>
      </c>
      <c r="B80" s="42">
        <v>901</v>
      </c>
      <c r="C80" s="42" t="s">
        <v>394</v>
      </c>
      <c r="D80" s="42" t="s">
        <v>129</v>
      </c>
      <c r="E80" s="42"/>
      <c r="F80" s="56">
        <f>F81</f>
        <v>1920700</v>
      </c>
      <c r="G80" s="88"/>
      <c r="H80" s="56">
        <f>H81</f>
        <v>1920700</v>
      </c>
      <c r="I80" s="88"/>
      <c r="J80" s="56">
        <f>J81</f>
        <v>1920700</v>
      </c>
    </row>
    <row r="81" spans="1:10" ht="30" customHeight="1">
      <c r="A81" s="19" t="s">
        <v>98</v>
      </c>
      <c r="B81" s="42" t="s">
        <v>409</v>
      </c>
      <c r="C81" s="42" t="s">
        <v>394</v>
      </c>
      <c r="D81" s="42" t="s">
        <v>130</v>
      </c>
      <c r="E81" s="42"/>
      <c r="F81" s="56">
        <f>F82</f>
        <v>1920700</v>
      </c>
      <c r="G81" s="88"/>
      <c r="H81" s="56">
        <f>H82</f>
        <v>1920700</v>
      </c>
      <c r="I81" s="88"/>
      <c r="J81" s="56">
        <f>J82</f>
        <v>1920700</v>
      </c>
    </row>
    <row r="82" spans="1:10" ht="18" customHeight="1">
      <c r="A82" s="13" t="s">
        <v>99</v>
      </c>
      <c r="B82" s="42" t="s">
        <v>409</v>
      </c>
      <c r="C82" s="42" t="s">
        <v>394</v>
      </c>
      <c r="D82" s="42" t="s">
        <v>36</v>
      </c>
      <c r="E82" s="42"/>
      <c r="F82" s="56">
        <f>F83+F84</f>
        <v>1920700</v>
      </c>
      <c r="G82" s="88"/>
      <c r="H82" s="56">
        <f>H83+H84</f>
        <v>1920700</v>
      </c>
      <c r="I82" s="88"/>
      <c r="J82" s="56">
        <f>J83+J84</f>
        <v>1920700</v>
      </c>
    </row>
    <row r="83" spans="1:10" ht="36" customHeight="1">
      <c r="A83" s="9" t="s">
        <v>348</v>
      </c>
      <c r="B83" s="42" t="s">
        <v>409</v>
      </c>
      <c r="C83" s="42" t="s">
        <v>394</v>
      </c>
      <c r="D83" s="42" t="s">
        <v>36</v>
      </c>
      <c r="E83" s="42" t="s">
        <v>360</v>
      </c>
      <c r="F83" s="56">
        <v>1432835</v>
      </c>
      <c r="G83" s="88"/>
      <c r="H83" s="56">
        <f>F83+G83</f>
        <v>1432835</v>
      </c>
      <c r="I83" s="88"/>
      <c r="J83" s="56">
        <f>H83+I83</f>
        <v>1432835</v>
      </c>
    </row>
    <row r="84" spans="1:10" ht="32.25" customHeight="1">
      <c r="A84" s="9" t="s">
        <v>349</v>
      </c>
      <c r="B84" s="42" t="s">
        <v>409</v>
      </c>
      <c r="C84" s="42" t="s">
        <v>394</v>
      </c>
      <c r="D84" s="42" t="s">
        <v>36</v>
      </c>
      <c r="E84" s="42" t="s">
        <v>362</v>
      </c>
      <c r="F84" s="56">
        <v>487865</v>
      </c>
      <c r="G84" s="88"/>
      <c r="H84" s="56">
        <f>F84+G84</f>
        <v>487865</v>
      </c>
      <c r="I84" s="88"/>
      <c r="J84" s="56">
        <f>H84+I84</f>
        <v>487865</v>
      </c>
    </row>
    <row r="85" spans="1:10" ht="20.25" customHeight="1">
      <c r="A85" s="9" t="s">
        <v>428</v>
      </c>
      <c r="B85" s="42">
        <v>901</v>
      </c>
      <c r="C85" s="42" t="s">
        <v>395</v>
      </c>
      <c r="D85" s="42"/>
      <c r="E85" s="42"/>
      <c r="F85" s="56">
        <f>F86</f>
        <v>1200000</v>
      </c>
      <c r="G85" s="88"/>
      <c r="H85" s="56">
        <f>H86</f>
        <v>1200000</v>
      </c>
      <c r="I85" s="88"/>
      <c r="J85" s="56">
        <f>J86</f>
        <v>1200000</v>
      </c>
    </row>
    <row r="86" spans="1:10" ht="66" customHeight="1">
      <c r="A86" s="39" t="s">
        <v>109</v>
      </c>
      <c r="B86" s="42" t="s">
        <v>409</v>
      </c>
      <c r="C86" s="42" t="s">
        <v>395</v>
      </c>
      <c r="D86" s="42" t="s">
        <v>199</v>
      </c>
      <c r="E86" s="42"/>
      <c r="F86" s="56">
        <f>F87</f>
        <v>1200000</v>
      </c>
      <c r="G86" s="88"/>
      <c r="H86" s="56">
        <f>H87</f>
        <v>1200000</v>
      </c>
      <c r="I86" s="88"/>
      <c r="J86" s="56">
        <f>J87</f>
        <v>1200000</v>
      </c>
    </row>
    <row r="87" spans="1:10" ht="49.5" customHeight="1">
      <c r="A87" s="9" t="s">
        <v>218</v>
      </c>
      <c r="B87" s="42" t="s">
        <v>409</v>
      </c>
      <c r="C87" s="42" t="s">
        <v>395</v>
      </c>
      <c r="D87" s="42" t="s">
        <v>37</v>
      </c>
      <c r="E87" s="42"/>
      <c r="F87" s="56">
        <f>F88+F92</f>
        <v>1200000</v>
      </c>
      <c r="G87" s="88"/>
      <c r="H87" s="56">
        <f>H88+H92</f>
        <v>1200000</v>
      </c>
      <c r="I87" s="88"/>
      <c r="J87" s="56">
        <f>J88+J92</f>
        <v>1200000</v>
      </c>
    </row>
    <row r="88" spans="1:10" ht="33" customHeight="1">
      <c r="A88" s="9" t="s">
        <v>219</v>
      </c>
      <c r="B88" s="42" t="s">
        <v>409</v>
      </c>
      <c r="C88" s="42" t="s">
        <v>395</v>
      </c>
      <c r="D88" s="42" t="s">
        <v>38</v>
      </c>
      <c r="E88" s="42"/>
      <c r="F88" s="56">
        <f>F89+F91+F90</f>
        <v>602000</v>
      </c>
      <c r="G88" s="88"/>
      <c r="H88" s="56">
        <f>H89+H91+H90</f>
        <v>602000</v>
      </c>
      <c r="I88" s="88"/>
      <c r="J88" s="56">
        <f>J89+J91+J90</f>
        <v>602000</v>
      </c>
    </row>
    <row r="89" spans="1:10" ht="33" customHeight="1">
      <c r="A89" s="9" t="s">
        <v>349</v>
      </c>
      <c r="B89" s="42" t="s">
        <v>409</v>
      </c>
      <c r="C89" s="42" t="s">
        <v>395</v>
      </c>
      <c r="D89" s="42" t="s">
        <v>38</v>
      </c>
      <c r="E89" s="42" t="s">
        <v>362</v>
      </c>
      <c r="F89" s="56">
        <v>590500</v>
      </c>
      <c r="G89" s="88"/>
      <c r="H89" s="56">
        <f>F89+G89</f>
        <v>590500</v>
      </c>
      <c r="I89" s="88"/>
      <c r="J89" s="56">
        <f>H89+I89</f>
        <v>590500</v>
      </c>
    </row>
    <row r="90" spans="1:10" ht="51.75" customHeight="1">
      <c r="A90" s="9" t="s">
        <v>383</v>
      </c>
      <c r="B90" s="42" t="s">
        <v>409</v>
      </c>
      <c r="C90" s="42" t="s">
        <v>395</v>
      </c>
      <c r="D90" s="42" t="s">
        <v>38</v>
      </c>
      <c r="E90" s="42" t="s">
        <v>382</v>
      </c>
      <c r="F90" s="56">
        <v>4000</v>
      </c>
      <c r="G90" s="88"/>
      <c r="H90" s="56">
        <f>F90+G90</f>
        <v>4000</v>
      </c>
      <c r="I90" s="88"/>
      <c r="J90" s="56">
        <f>H90+I90</f>
        <v>4000</v>
      </c>
    </row>
    <row r="91" spans="1:10" ht="19.5" customHeight="1">
      <c r="A91" s="32" t="s">
        <v>17</v>
      </c>
      <c r="B91" s="53" t="s">
        <v>409</v>
      </c>
      <c r="C91" s="46" t="s">
        <v>395</v>
      </c>
      <c r="D91" s="42" t="s">
        <v>38</v>
      </c>
      <c r="E91" s="46" t="s">
        <v>15</v>
      </c>
      <c r="F91" s="56">
        <v>7500</v>
      </c>
      <c r="G91" s="88"/>
      <c r="H91" s="56">
        <f>F91+G91</f>
        <v>7500</v>
      </c>
      <c r="I91" s="88"/>
      <c r="J91" s="56">
        <f>H91+I91</f>
        <v>7500</v>
      </c>
    </row>
    <row r="92" spans="1:10" ht="66" customHeight="1">
      <c r="A92" s="20" t="s">
        <v>220</v>
      </c>
      <c r="B92" s="42" t="s">
        <v>409</v>
      </c>
      <c r="C92" s="42" t="s">
        <v>395</v>
      </c>
      <c r="D92" s="42" t="s">
        <v>39</v>
      </c>
      <c r="E92" s="42"/>
      <c r="F92" s="57">
        <f>F93</f>
        <v>598000</v>
      </c>
      <c r="G92" s="88"/>
      <c r="H92" s="57">
        <f>H93</f>
        <v>598000</v>
      </c>
      <c r="I92" s="88"/>
      <c r="J92" s="57">
        <f>J93</f>
        <v>598000</v>
      </c>
    </row>
    <row r="93" spans="1:10" ht="36.75" customHeight="1">
      <c r="A93" s="9" t="s">
        <v>349</v>
      </c>
      <c r="B93" s="42" t="s">
        <v>409</v>
      </c>
      <c r="C93" s="42" t="s">
        <v>395</v>
      </c>
      <c r="D93" s="42" t="s">
        <v>39</v>
      </c>
      <c r="E93" s="42" t="s">
        <v>362</v>
      </c>
      <c r="F93" s="57">
        <v>598000</v>
      </c>
      <c r="G93" s="88"/>
      <c r="H93" s="57">
        <f>F93+G93</f>
        <v>598000</v>
      </c>
      <c r="I93" s="88"/>
      <c r="J93" s="57">
        <f>H93+I93</f>
        <v>598000</v>
      </c>
    </row>
    <row r="94" spans="1:10" ht="32.25" customHeight="1">
      <c r="A94" s="9" t="s">
        <v>221</v>
      </c>
      <c r="B94" s="42" t="s">
        <v>409</v>
      </c>
      <c r="C94" s="42" t="s">
        <v>222</v>
      </c>
      <c r="D94" s="42"/>
      <c r="E94" s="42"/>
      <c r="F94" s="57">
        <f>F95</f>
        <v>370000</v>
      </c>
      <c r="G94" s="88"/>
      <c r="H94" s="57">
        <f>H95</f>
        <v>320200</v>
      </c>
      <c r="I94" s="88"/>
      <c r="J94" s="57">
        <f>J95</f>
        <v>320200</v>
      </c>
    </row>
    <row r="95" spans="1:10" ht="63.75" customHeight="1">
      <c r="A95" s="39" t="s">
        <v>109</v>
      </c>
      <c r="B95" s="42" t="s">
        <v>409</v>
      </c>
      <c r="C95" s="42" t="s">
        <v>222</v>
      </c>
      <c r="D95" s="42" t="s">
        <v>199</v>
      </c>
      <c r="E95" s="42"/>
      <c r="F95" s="57">
        <f>F96+F100</f>
        <v>370000</v>
      </c>
      <c r="G95" s="88"/>
      <c r="H95" s="57">
        <f>H96+H100</f>
        <v>320200</v>
      </c>
      <c r="I95" s="88"/>
      <c r="J95" s="57">
        <f>J96+J100</f>
        <v>320200</v>
      </c>
    </row>
    <row r="96" spans="1:10" ht="49.5" customHeight="1">
      <c r="A96" s="13" t="s">
        <v>110</v>
      </c>
      <c r="B96" s="42" t="s">
        <v>409</v>
      </c>
      <c r="C96" s="42" t="s">
        <v>222</v>
      </c>
      <c r="D96" s="42" t="s">
        <v>40</v>
      </c>
      <c r="E96" s="42"/>
      <c r="F96" s="57">
        <f>F97</f>
        <v>210000</v>
      </c>
      <c r="G96" s="88"/>
      <c r="H96" s="57">
        <f>H97</f>
        <v>210000</v>
      </c>
      <c r="I96" s="88"/>
      <c r="J96" s="57">
        <f>J97</f>
        <v>210000</v>
      </c>
    </row>
    <row r="97" spans="1:10" ht="32.25" customHeight="1">
      <c r="A97" s="21" t="s">
        <v>108</v>
      </c>
      <c r="B97" s="42">
        <v>901</v>
      </c>
      <c r="C97" s="42" t="s">
        <v>222</v>
      </c>
      <c r="D97" s="42" t="s">
        <v>41</v>
      </c>
      <c r="E97" s="42"/>
      <c r="F97" s="57">
        <f>F98+F99</f>
        <v>210000</v>
      </c>
      <c r="G97" s="88"/>
      <c r="H97" s="57">
        <f>H98+H99</f>
        <v>210000</v>
      </c>
      <c r="I97" s="88"/>
      <c r="J97" s="57">
        <f>J98+J99</f>
        <v>210000</v>
      </c>
    </row>
    <row r="98" spans="1:10" ht="32.25" customHeight="1">
      <c r="A98" s="9" t="s">
        <v>349</v>
      </c>
      <c r="B98" s="42">
        <v>901</v>
      </c>
      <c r="C98" s="42" t="s">
        <v>222</v>
      </c>
      <c r="D98" s="42" t="s">
        <v>41</v>
      </c>
      <c r="E98" s="42" t="s">
        <v>362</v>
      </c>
      <c r="F98" s="57">
        <v>120000</v>
      </c>
      <c r="G98" s="88"/>
      <c r="H98" s="57">
        <f>F98+G98</f>
        <v>120000</v>
      </c>
      <c r="I98" s="88"/>
      <c r="J98" s="57">
        <f>H98+I98</f>
        <v>120000</v>
      </c>
    </row>
    <row r="99" spans="1:10" ht="17.25" customHeight="1">
      <c r="A99" s="9" t="s">
        <v>17</v>
      </c>
      <c r="B99" s="42" t="s">
        <v>409</v>
      </c>
      <c r="C99" s="42" t="s">
        <v>222</v>
      </c>
      <c r="D99" s="42" t="s">
        <v>41</v>
      </c>
      <c r="E99" s="42" t="s">
        <v>15</v>
      </c>
      <c r="F99" s="57">
        <v>90000</v>
      </c>
      <c r="G99" s="88"/>
      <c r="H99" s="57">
        <f>F99+G99</f>
        <v>90000</v>
      </c>
      <c r="I99" s="88"/>
      <c r="J99" s="57">
        <f>H99+I99</f>
        <v>90000</v>
      </c>
    </row>
    <row r="100" spans="1:10" ht="97.5" customHeight="1">
      <c r="A100" s="9" t="s">
        <v>223</v>
      </c>
      <c r="B100" s="42" t="s">
        <v>409</v>
      </c>
      <c r="C100" s="42" t="s">
        <v>222</v>
      </c>
      <c r="D100" s="42" t="s">
        <v>42</v>
      </c>
      <c r="E100" s="42"/>
      <c r="F100" s="57">
        <f>F101</f>
        <v>160000</v>
      </c>
      <c r="G100" s="88"/>
      <c r="H100" s="57">
        <f>H101</f>
        <v>110200</v>
      </c>
      <c r="I100" s="88"/>
      <c r="J100" s="57">
        <f>J101</f>
        <v>110200</v>
      </c>
    </row>
    <row r="101" spans="1:10" ht="95.25" customHeight="1">
      <c r="A101" s="9" t="s">
        <v>224</v>
      </c>
      <c r="B101" s="42" t="s">
        <v>409</v>
      </c>
      <c r="C101" s="42" t="s">
        <v>222</v>
      </c>
      <c r="D101" s="42" t="s">
        <v>43</v>
      </c>
      <c r="E101" s="42"/>
      <c r="F101" s="57">
        <f>F102</f>
        <v>160000</v>
      </c>
      <c r="G101" s="88"/>
      <c r="H101" s="57">
        <f>H102</f>
        <v>110200</v>
      </c>
      <c r="I101" s="88"/>
      <c r="J101" s="57">
        <f>J102</f>
        <v>110200</v>
      </c>
    </row>
    <row r="102" spans="1:10" ht="31.5" customHeight="1">
      <c r="A102" s="9" t="s">
        <v>349</v>
      </c>
      <c r="B102" s="42" t="s">
        <v>409</v>
      </c>
      <c r="C102" s="42" t="s">
        <v>222</v>
      </c>
      <c r="D102" s="42" t="s">
        <v>43</v>
      </c>
      <c r="E102" s="42" t="s">
        <v>362</v>
      </c>
      <c r="F102" s="57">
        <v>160000</v>
      </c>
      <c r="G102" s="88">
        <v>-49800</v>
      </c>
      <c r="H102" s="57">
        <f>F102+G102</f>
        <v>110200</v>
      </c>
      <c r="I102" s="88"/>
      <c r="J102" s="57">
        <f>H102+I102</f>
        <v>110200</v>
      </c>
    </row>
    <row r="103" spans="1:10" ht="20.25" customHeight="1">
      <c r="A103" s="9" t="s">
        <v>438</v>
      </c>
      <c r="B103" s="42">
        <v>901</v>
      </c>
      <c r="C103" s="42" t="s">
        <v>396</v>
      </c>
      <c r="D103" s="42"/>
      <c r="E103" s="42"/>
      <c r="F103" s="58">
        <f>F104+F113+F142+F121+F137+F126</f>
        <v>25363900</v>
      </c>
      <c r="G103" s="88"/>
      <c r="H103" s="58">
        <f>H104+H113+H142+H121+H137+H126</f>
        <v>35472078</v>
      </c>
      <c r="I103" s="88"/>
      <c r="J103" s="58">
        <f>J104+J113+J142+J121+J137+J126</f>
        <v>35895924.65</v>
      </c>
    </row>
    <row r="104" spans="1:10" ht="18.75" customHeight="1">
      <c r="A104" s="9" t="s">
        <v>439</v>
      </c>
      <c r="B104" s="42" t="s">
        <v>409</v>
      </c>
      <c r="C104" s="42" t="s">
        <v>397</v>
      </c>
      <c r="D104" s="42"/>
      <c r="E104" s="42"/>
      <c r="F104" s="58">
        <f>F105+F109</f>
        <v>696900</v>
      </c>
      <c r="G104" s="88"/>
      <c r="H104" s="58">
        <f>H105+H109</f>
        <v>696900</v>
      </c>
      <c r="I104" s="88"/>
      <c r="J104" s="58">
        <f>J105+J109</f>
        <v>687780</v>
      </c>
    </row>
    <row r="105" spans="1:10" ht="133.5" customHeight="1">
      <c r="A105" s="9" t="s">
        <v>229</v>
      </c>
      <c r="B105" s="42" t="s">
        <v>409</v>
      </c>
      <c r="C105" s="42" t="s">
        <v>397</v>
      </c>
      <c r="D105" s="42" t="s">
        <v>132</v>
      </c>
      <c r="E105" s="42"/>
      <c r="F105" s="58">
        <f>F106</f>
        <v>85500</v>
      </c>
      <c r="G105" s="88"/>
      <c r="H105" s="58">
        <f>H106</f>
        <v>85500</v>
      </c>
      <c r="I105" s="88"/>
      <c r="J105" s="58">
        <f>J106</f>
        <v>76380</v>
      </c>
    </row>
    <row r="106" spans="1:10" ht="96.75" customHeight="1">
      <c r="A106" s="32" t="s">
        <v>277</v>
      </c>
      <c r="B106" s="42" t="s">
        <v>409</v>
      </c>
      <c r="C106" s="42" t="s">
        <v>397</v>
      </c>
      <c r="D106" s="42" t="s">
        <v>195</v>
      </c>
      <c r="E106" s="42"/>
      <c r="F106" s="58">
        <f>F107</f>
        <v>85500</v>
      </c>
      <c r="G106" s="88"/>
      <c r="H106" s="58">
        <f>H107</f>
        <v>85500</v>
      </c>
      <c r="I106" s="88"/>
      <c r="J106" s="58">
        <f>J107</f>
        <v>76380</v>
      </c>
    </row>
    <row r="107" spans="1:10" ht="33.75" customHeight="1">
      <c r="A107" s="35" t="s">
        <v>278</v>
      </c>
      <c r="B107" s="42" t="s">
        <v>409</v>
      </c>
      <c r="C107" s="42" t="s">
        <v>397</v>
      </c>
      <c r="D107" s="42" t="s">
        <v>196</v>
      </c>
      <c r="E107" s="42"/>
      <c r="F107" s="58">
        <f>F108</f>
        <v>85500</v>
      </c>
      <c r="G107" s="88"/>
      <c r="H107" s="58">
        <f>H108</f>
        <v>85500</v>
      </c>
      <c r="I107" s="88"/>
      <c r="J107" s="58">
        <f>J108</f>
        <v>76380</v>
      </c>
    </row>
    <row r="108" spans="1:10" ht="31.5" customHeight="1">
      <c r="A108" s="9" t="s">
        <v>371</v>
      </c>
      <c r="B108" s="42" t="s">
        <v>409</v>
      </c>
      <c r="C108" s="42" t="s">
        <v>397</v>
      </c>
      <c r="D108" s="42" t="s">
        <v>196</v>
      </c>
      <c r="E108" s="42" t="s">
        <v>362</v>
      </c>
      <c r="F108" s="56">
        <v>85500</v>
      </c>
      <c r="G108" s="88"/>
      <c r="H108" s="56">
        <f>F108+G108</f>
        <v>85500</v>
      </c>
      <c r="I108" s="88">
        <v>-9120</v>
      </c>
      <c r="J108" s="56">
        <f>H108+I108</f>
        <v>76380</v>
      </c>
    </row>
    <row r="109" spans="1:10" ht="67.5" customHeight="1">
      <c r="A109" s="65" t="s">
        <v>109</v>
      </c>
      <c r="B109" s="46" t="s">
        <v>409</v>
      </c>
      <c r="C109" s="46" t="s">
        <v>397</v>
      </c>
      <c r="D109" s="42" t="s">
        <v>199</v>
      </c>
      <c r="E109" s="42"/>
      <c r="F109" s="56">
        <f>F110</f>
        <v>611400</v>
      </c>
      <c r="G109" s="88"/>
      <c r="H109" s="56">
        <f>H110</f>
        <v>611400</v>
      </c>
      <c r="I109" s="88"/>
      <c r="J109" s="56">
        <f>J110</f>
        <v>611400</v>
      </c>
    </row>
    <row r="110" spans="1:10" ht="78" customHeight="1">
      <c r="A110" s="9" t="s">
        <v>197</v>
      </c>
      <c r="B110" s="46" t="s">
        <v>409</v>
      </c>
      <c r="C110" s="46" t="s">
        <v>397</v>
      </c>
      <c r="D110" s="42" t="s">
        <v>200</v>
      </c>
      <c r="E110" s="42"/>
      <c r="F110" s="56">
        <f>F111</f>
        <v>611400</v>
      </c>
      <c r="G110" s="88"/>
      <c r="H110" s="56">
        <f>H111</f>
        <v>611400</v>
      </c>
      <c r="I110" s="88"/>
      <c r="J110" s="56">
        <f>J111</f>
        <v>611400</v>
      </c>
    </row>
    <row r="111" spans="1:10" ht="73.5" customHeight="1">
      <c r="A111" s="9" t="s">
        <v>198</v>
      </c>
      <c r="B111" s="42" t="s">
        <v>409</v>
      </c>
      <c r="C111" s="42" t="s">
        <v>397</v>
      </c>
      <c r="D111" s="42" t="s">
        <v>201</v>
      </c>
      <c r="E111" s="42"/>
      <c r="F111" s="56">
        <f>F112</f>
        <v>611400</v>
      </c>
      <c r="G111" s="88"/>
      <c r="H111" s="56">
        <f>H112</f>
        <v>611400</v>
      </c>
      <c r="I111" s="88"/>
      <c r="J111" s="56">
        <f>J112</f>
        <v>611400</v>
      </c>
    </row>
    <row r="112" spans="1:10" ht="30.75" customHeight="1">
      <c r="A112" s="9" t="s">
        <v>371</v>
      </c>
      <c r="B112" s="42" t="s">
        <v>409</v>
      </c>
      <c r="C112" s="42" t="s">
        <v>397</v>
      </c>
      <c r="D112" s="66" t="s">
        <v>201</v>
      </c>
      <c r="E112" s="42" t="s">
        <v>362</v>
      </c>
      <c r="F112" s="56">
        <v>611400</v>
      </c>
      <c r="G112" s="88"/>
      <c r="H112" s="56">
        <f>F112+G112</f>
        <v>611400</v>
      </c>
      <c r="I112" s="88"/>
      <c r="J112" s="56">
        <f>H112+I112</f>
        <v>611400</v>
      </c>
    </row>
    <row r="113" spans="1:10" ht="15" customHeight="1">
      <c r="A113" s="9" t="s">
        <v>28</v>
      </c>
      <c r="B113" s="42" t="s">
        <v>409</v>
      </c>
      <c r="C113" s="42" t="s">
        <v>398</v>
      </c>
      <c r="D113" s="42"/>
      <c r="E113" s="42"/>
      <c r="F113" s="58">
        <f>F114</f>
        <v>2850000</v>
      </c>
      <c r="G113" s="88"/>
      <c r="H113" s="58">
        <f>H114</f>
        <v>2850000</v>
      </c>
      <c r="I113" s="88"/>
      <c r="J113" s="58">
        <f>J114</f>
        <v>2837266.65</v>
      </c>
    </row>
    <row r="114" spans="1:10" ht="68.25" customHeight="1">
      <c r="A114" s="39" t="s">
        <v>109</v>
      </c>
      <c r="B114" s="42" t="s">
        <v>409</v>
      </c>
      <c r="C114" s="42" t="s">
        <v>398</v>
      </c>
      <c r="D114" s="42" t="s">
        <v>199</v>
      </c>
      <c r="E114" s="42"/>
      <c r="F114" s="58">
        <f>F115+F118</f>
        <v>2850000</v>
      </c>
      <c r="G114" s="88"/>
      <c r="H114" s="58">
        <f>H115+H118</f>
        <v>2850000</v>
      </c>
      <c r="I114" s="88"/>
      <c r="J114" s="58">
        <f>J115+J118</f>
        <v>2837266.65</v>
      </c>
    </row>
    <row r="115" spans="1:10" ht="47.25" customHeight="1">
      <c r="A115" s="9" t="s">
        <v>227</v>
      </c>
      <c r="B115" s="42" t="s">
        <v>409</v>
      </c>
      <c r="C115" s="42" t="s">
        <v>398</v>
      </c>
      <c r="D115" s="42" t="s">
        <v>202</v>
      </c>
      <c r="E115" s="42"/>
      <c r="F115" s="58">
        <f>F116</f>
        <v>270200</v>
      </c>
      <c r="G115" s="88"/>
      <c r="H115" s="58">
        <f>H116</f>
        <v>270200</v>
      </c>
      <c r="I115" s="88"/>
      <c r="J115" s="58">
        <f>J116</f>
        <v>269000</v>
      </c>
    </row>
    <row r="116" spans="1:10" ht="39" customHeight="1">
      <c r="A116" s="9" t="s">
        <v>107</v>
      </c>
      <c r="B116" s="42" t="s">
        <v>409</v>
      </c>
      <c r="C116" s="42" t="s">
        <v>398</v>
      </c>
      <c r="D116" s="42" t="s">
        <v>203</v>
      </c>
      <c r="E116" s="42"/>
      <c r="F116" s="58">
        <f>F117</f>
        <v>270200</v>
      </c>
      <c r="G116" s="88"/>
      <c r="H116" s="58">
        <f>H117</f>
        <v>270200</v>
      </c>
      <c r="I116" s="88"/>
      <c r="J116" s="58">
        <f>J117</f>
        <v>269000</v>
      </c>
    </row>
    <row r="117" spans="1:10" ht="34.5" customHeight="1">
      <c r="A117" s="9" t="s">
        <v>371</v>
      </c>
      <c r="B117" s="42" t="s">
        <v>409</v>
      </c>
      <c r="C117" s="42" t="s">
        <v>398</v>
      </c>
      <c r="D117" s="42" t="s">
        <v>203</v>
      </c>
      <c r="E117" s="42" t="s">
        <v>362</v>
      </c>
      <c r="F117" s="56">
        <v>270200</v>
      </c>
      <c r="G117" s="88"/>
      <c r="H117" s="56">
        <f>F117+G117</f>
        <v>270200</v>
      </c>
      <c r="I117" s="88">
        <v>-1200</v>
      </c>
      <c r="J117" s="56">
        <f>H117+I117</f>
        <v>269000</v>
      </c>
    </row>
    <row r="118" spans="1:10" ht="61.5" customHeight="1">
      <c r="A118" s="13" t="s">
        <v>225</v>
      </c>
      <c r="B118" s="42" t="s">
        <v>409</v>
      </c>
      <c r="C118" s="42" t="s">
        <v>398</v>
      </c>
      <c r="D118" s="42" t="s">
        <v>204</v>
      </c>
      <c r="E118" s="42"/>
      <c r="F118" s="56">
        <f>F119</f>
        <v>2579800</v>
      </c>
      <c r="G118" s="88"/>
      <c r="H118" s="56">
        <f>H119</f>
        <v>2579800</v>
      </c>
      <c r="I118" s="88"/>
      <c r="J118" s="56">
        <f>J119</f>
        <v>2568266.65</v>
      </c>
    </row>
    <row r="119" spans="1:10" ht="32.25" customHeight="1">
      <c r="A119" s="13" t="s">
        <v>226</v>
      </c>
      <c r="B119" s="42" t="s">
        <v>409</v>
      </c>
      <c r="C119" s="42" t="s">
        <v>398</v>
      </c>
      <c r="D119" s="42" t="s">
        <v>205</v>
      </c>
      <c r="E119" s="42"/>
      <c r="F119" s="56">
        <f>F120</f>
        <v>2579800</v>
      </c>
      <c r="G119" s="88"/>
      <c r="H119" s="56">
        <f>H120</f>
        <v>2579800</v>
      </c>
      <c r="I119" s="88"/>
      <c r="J119" s="56">
        <f>J120</f>
        <v>2568266.65</v>
      </c>
    </row>
    <row r="120" spans="1:10" ht="36.75" customHeight="1">
      <c r="A120" s="9" t="s">
        <v>371</v>
      </c>
      <c r="B120" s="42" t="s">
        <v>409</v>
      </c>
      <c r="C120" s="42" t="s">
        <v>398</v>
      </c>
      <c r="D120" s="42" t="s">
        <v>205</v>
      </c>
      <c r="E120" s="42" t="s">
        <v>362</v>
      </c>
      <c r="F120" s="56">
        <v>2579800</v>
      </c>
      <c r="G120" s="88"/>
      <c r="H120" s="56">
        <f>F120+G120</f>
        <v>2579800</v>
      </c>
      <c r="I120" s="88">
        <f>1200-12733.35</f>
        <v>-11533.35</v>
      </c>
      <c r="J120" s="56">
        <f>H120+I120</f>
        <v>2568266.65</v>
      </c>
    </row>
    <row r="121" spans="1:10" ht="20.25" customHeight="1">
      <c r="A121" s="9" t="s">
        <v>415</v>
      </c>
      <c r="B121" s="42" t="s">
        <v>409</v>
      </c>
      <c r="C121" s="42" t="s">
        <v>416</v>
      </c>
      <c r="D121" s="42"/>
      <c r="E121" s="42"/>
      <c r="F121" s="58">
        <f>F122</f>
        <v>400000</v>
      </c>
      <c r="G121" s="88"/>
      <c r="H121" s="58">
        <f>H122</f>
        <v>400000</v>
      </c>
      <c r="I121" s="88"/>
      <c r="J121" s="58">
        <f>J122</f>
        <v>400000</v>
      </c>
    </row>
    <row r="122" spans="1:10" ht="95.25" customHeight="1">
      <c r="A122" s="19" t="s">
        <v>31</v>
      </c>
      <c r="B122" s="42" t="s">
        <v>409</v>
      </c>
      <c r="C122" s="42" t="s">
        <v>416</v>
      </c>
      <c r="D122" s="42" t="s">
        <v>129</v>
      </c>
      <c r="E122" s="42"/>
      <c r="F122" s="58">
        <f>F123</f>
        <v>400000</v>
      </c>
      <c r="G122" s="88"/>
      <c r="H122" s="58">
        <f>H123</f>
        <v>400000</v>
      </c>
      <c r="I122" s="88"/>
      <c r="J122" s="58">
        <f>J123</f>
        <v>400000</v>
      </c>
    </row>
    <row r="123" spans="1:10" ht="48.75" customHeight="1">
      <c r="A123" s="19" t="s">
        <v>308</v>
      </c>
      <c r="B123" s="42" t="s">
        <v>409</v>
      </c>
      <c r="C123" s="42" t="s">
        <v>416</v>
      </c>
      <c r="D123" s="42" t="s">
        <v>206</v>
      </c>
      <c r="E123" s="42"/>
      <c r="F123" s="58">
        <f>F124</f>
        <v>400000</v>
      </c>
      <c r="G123" s="88"/>
      <c r="H123" s="58">
        <f>H124</f>
        <v>400000</v>
      </c>
      <c r="I123" s="88"/>
      <c r="J123" s="58">
        <f>J124</f>
        <v>400000</v>
      </c>
    </row>
    <row r="124" spans="1:10" ht="34.5" customHeight="1">
      <c r="A124" s="19" t="s">
        <v>230</v>
      </c>
      <c r="B124" s="42" t="s">
        <v>409</v>
      </c>
      <c r="C124" s="42" t="s">
        <v>416</v>
      </c>
      <c r="D124" s="42" t="s">
        <v>207</v>
      </c>
      <c r="E124" s="42"/>
      <c r="F124" s="58">
        <f>F125</f>
        <v>400000</v>
      </c>
      <c r="G124" s="88"/>
      <c r="H124" s="58">
        <f>H125</f>
        <v>400000</v>
      </c>
      <c r="I124" s="88"/>
      <c r="J124" s="58">
        <f>J125</f>
        <v>400000</v>
      </c>
    </row>
    <row r="125" spans="1:10" ht="81.75" customHeight="1">
      <c r="A125" s="35" t="s">
        <v>377</v>
      </c>
      <c r="B125" s="42" t="s">
        <v>409</v>
      </c>
      <c r="C125" s="42" t="s">
        <v>416</v>
      </c>
      <c r="D125" s="42" t="s">
        <v>207</v>
      </c>
      <c r="E125" s="42" t="s">
        <v>20</v>
      </c>
      <c r="F125" s="56">
        <v>400000</v>
      </c>
      <c r="G125" s="88"/>
      <c r="H125" s="56">
        <f>F125+G125</f>
        <v>400000</v>
      </c>
      <c r="I125" s="88"/>
      <c r="J125" s="56">
        <f>H125+I125</f>
        <v>400000</v>
      </c>
    </row>
    <row r="126" spans="1:10" ht="21" customHeight="1">
      <c r="A126" s="14" t="s">
        <v>25</v>
      </c>
      <c r="B126" s="42" t="s">
        <v>409</v>
      </c>
      <c r="C126" s="42" t="s">
        <v>26</v>
      </c>
      <c r="D126" s="42"/>
      <c r="E126" s="42"/>
      <c r="F126" s="56">
        <f>F127</f>
        <v>19827000</v>
      </c>
      <c r="G126" s="88"/>
      <c r="H126" s="56">
        <f>H127</f>
        <v>29935178</v>
      </c>
      <c r="I126" s="88"/>
      <c r="J126" s="56">
        <f>J127</f>
        <v>29935178</v>
      </c>
    </row>
    <row r="127" spans="1:10" ht="93.75" customHeight="1">
      <c r="A127" s="19" t="s">
        <v>31</v>
      </c>
      <c r="B127" s="42" t="s">
        <v>409</v>
      </c>
      <c r="C127" s="42" t="s">
        <v>26</v>
      </c>
      <c r="D127" s="42" t="s">
        <v>129</v>
      </c>
      <c r="E127" s="42"/>
      <c r="F127" s="56">
        <f>F128</f>
        <v>19827000</v>
      </c>
      <c r="G127" s="88"/>
      <c r="H127" s="56">
        <f>H128</f>
        <v>29935178</v>
      </c>
      <c r="I127" s="88"/>
      <c r="J127" s="56">
        <f>J128</f>
        <v>29935178</v>
      </c>
    </row>
    <row r="128" spans="1:10" ht="64.5" customHeight="1">
      <c r="A128" s="19" t="s">
        <v>306</v>
      </c>
      <c r="B128" s="42" t="s">
        <v>409</v>
      </c>
      <c r="C128" s="42" t="s">
        <v>26</v>
      </c>
      <c r="D128" s="42" t="s">
        <v>44</v>
      </c>
      <c r="E128" s="42"/>
      <c r="F128" s="56">
        <f>F129+F131+F133+F135</f>
        <v>19827000</v>
      </c>
      <c r="G128" s="88"/>
      <c r="H128" s="56">
        <f>H129+H131+H133+H135</f>
        <v>29935178</v>
      </c>
      <c r="I128" s="88"/>
      <c r="J128" s="56">
        <f>J129+J131+J133+J135</f>
        <v>29935178</v>
      </c>
    </row>
    <row r="129" spans="1:10" ht="64.5" customHeight="1">
      <c r="A129" s="19" t="s">
        <v>326</v>
      </c>
      <c r="B129" s="42" t="s">
        <v>409</v>
      </c>
      <c r="C129" s="42" t="s">
        <v>26</v>
      </c>
      <c r="D129" s="42" t="s">
        <v>45</v>
      </c>
      <c r="E129" s="42"/>
      <c r="F129" s="56">
        <f>F130</f>
        <v>2000000</v>
      </c>
      <c r="G129" s="88"/>
      <c r="H129" s="56">
        <f>H130</f>
        <v>2000000</v>
      </c>
      <c r="I129" s="88"/>
      <c r="J129" s="56">
        <f>J130</f>
        <v>2000000</v>
      </c>
    </row>
    <row r="130" spans="1:10" ht="34.5" customHeight="1">
      <c r="A130" s="9" t="s">
        <v>349</v>
      </c>
      <c r="B130" s="42" t="s">
        <v>409</v>
      </c>
      <c r="C130" s="42" t="s">
        <v>26</v>
      </c>
      <c r="D130" s="42" t="s">
        <v>45</v>
      </c>
      <c r="E130" s="42" t="s">
        <v>362</v>
      </c>
      <c r="F130" s="56">
        <v>2000000</v>
      </c>
      <c r="G130" s="88"/>
      <c r="H130" s="56">
        <f>F130+G130</f>
        <v>2000000</v>
      </c>
      <c r="I130" s="88"/>
      <c r="J130" s="56">
        <f>H130+I130</f>
        <v>2000000</v>
      </c>
    </row>
    <row r="131" spans="1:10" ht="65.25" customHeight="1">
      <c r="A131" s="19" t="s">
        <v>231</v>
      </c>
      <c r="B131" s="42" t="s">
        <v>409</v>
      </c>
      <c r="C131" s="42" t="s">
        <v>26</v>
      </c>
      <c r="D131" s="42" t="s">
        <v>46</v>
      </c>
      <c r="E131" s="42"/>
      <c r="F131" s="56">
        <f>F132</f>
        <v>3876700</v>
      </c>
      <c r="G131" s="88"/>
      <c r="H131" s="56">
        <f>H132</f>
        <v>6076700</v>
      </c>
      <c r="I131" s="88"/>
      <c r="J131" s="56">
        <f>J132</f>
        <v>6076700</v>
      </c>
    </row>
    <row r="132" spans="1:10" ht="33" customHeight="1">
      <c r="A132" s="9" t="s">
        <v>349</v>
      </c>
      <c r="B132" s="42" t="s">
        <v>409</v>
      </c>
      <c r="C132" s="42" t="s">
        <v>26</v>
      </c>
      <c r="D132" s="42" t="s">
        <v>46</v>
      </c>
      <c r="E132" s="42" t="s">
        <v>362</v>
      </c>
      <c r="F132" s="56">
        <f>9030000-5153300</f>
        <v>3876700</v>
      </c>
      <c r="G132" s="88">
        <v>2200000</v>
      </c>
      <c r="H132" s="56">
        <f>F132+G132</f>
        <v>6076700</v>
      </c>
      <c r="I132" s="88"/>
      <c r="J132" s="56">
        <f>H132+I132</f>
        <v>6076700</v>
      </c>
    </row>
    <row r="133" spans="1:10" ht="63" customHeight="1">
      <c r="A133" s="19" t="s">
        <v>232</v>
      </c>
      <c r="B133" s="42" t="s">
        <v>409</v>
      </c>
      <c r="C133" s="42" t="s">
        <v>26</v>
      </c>
      <c r="D133" s="42" t="s">
        <v>47</v>
      </c>
      <c r="E133" s="42"/>
      <c r="F133" s="56">
        <f>F134</f>
        <v>9450300</v>
      </c>
      <c r="G133" s="88"/>
      <c r="H133" s="56">
        <f>H134</f>
        <v>11058478</v>
      </c>
      <c r="I133" s="88"/>
      <c r="J133" s="56">
        <f>J134</f>
        <v>11058478</v>
      </c>
    </row>
    <row r="134" spans="1:10" ht="39" customHeight="1">
      <c r="A134" s="9" t="s">
        <v>349</v>
      </c>
      <c r="B134" s="44" t="s">
        <v>409</v>
      </c>
      <c r="C134" s="44" t="s">
        <v>26</v>
      </c>
      <c r="D134" s="44" t="s">
        <v>47</v>
      </c>
      <c r="E134" s="44" t="s">
        <v>362</v>
      </c>
      <c r="F134" s="56">
        <f>19450300-10000000</f>
        <v>9450300</v>
      </c>
      <c r="G134" s="88">
        <v>1608178</v>
      </c>
      <c r="H134" s="56">
        <f>F134+G134</f>
        <v>11058478</v>
      </c>
      <c r="I134" s="88"/>
      <c r="J134" s="56">
        <f>H134+I134</f>
        <v>11058478</v>
      </c>
    </row>
    <row r="135" spans="1:10" ht="47.25" customHeight="1">
      <c r="A135" s="61" t="s">
        <v>233</v>
      </c>
      <c r="B135" s="42" t="s">
        <v>409</v>
      </c>
      <c r="C135" s="42" t="s">
        <v>26</v>
      </c>
      <c r="D135" s="42" t="s">
        <v>48</v>
      </c>
      <c r="E135" s="44"/>
      <c r="F135" s="56">
        <f>F136</f>
        <v>4500000</v>
      </c>
      <c r="G135" s="88"/>
      <c r="H135" s="56">
        <f>H136</f>
        <v>10800000</v>
      </c>
      <c r="I135" s="88"/>
      <c r="J135" s="56">
        <f>J136</f>
        <v>10800000</v>
      </c>
    </row>
    <row r="136" spans="1:10" ht="34.5" customHeight="1">
      <c r="A136" s="9" t="s">
        <v>349</v>
      </c>
      <c r="B136" s="42" t="s">
        <v>409</v>
      </c>
      <c r="C136" s="42" t="s">
        <v>26</v>
      </c>
      <c r="D136" s="42" t="s">
        <v>48</v>
      </c>
      <c r="E136" s="42" t="s">
        <v>362</v>
      </c>
      <c r="F136" s="56">
        <v>4500000</v>
      </c>
      <c r="G136" s="88">
        <v>6300000</v>
      </c>
      <c r="H136" s="56">
        <f>F136+G136</f>
        <v>10800000</v>
      </c>
      <c r="I136" s="88"/>
      <c r="J136" s="56">
        <f>H136+I136</f>
        <v>10800000</v>
      </c>
    </row>
    <row r="137" spans="1:10" ht="21" customHeight="1">
      <c r="A137" s="14" t="s">
        <v>464</v>
      </c>
      <c r="B137" s="42" t="s">
        <v>409</v>
      </c>
      <c r="C137" s="42" t="s">
        <v>465</v>
      </c>
      <c r="D137" s="42"/>
      <c r="E137" s="42"/>
      <c r="F137" s="57">
        <f>F138</f>
        <v>90000</v>
      </c>
      <c r="G137" s="88"/>
      <c r="H137" s="57">
        <f>H138</f>
        <v>90000</v>
      </c>
      <c r="I137" s="88"/>
      <c r="J137" s="57">
        <f>J138</f>
        <v>90000</v>
      </c>
    </row>
    <row r="138" spans="1:10" ht="81.75" customHeight="1">
      <c r="A138" s="11" t="s">
        <v>259</v>
      </c>
      <c r="B138" s="42" t="s">
        <v>409</v>
      </c>
      <c r="C138" s="42" t="s">
        <v>465</v>
      </c>
      <c r="D138" s="42" t="s">
        <v>113</v>
      </c>
      <c r="E138" s="42"/>
      <c r="F138" s="57">
        <f>F139</f>
        <v>90000</v>
      </c>
      <c r="G138" s="88"/>
      <c r="H138" s="57">
        <f>H139</f>
        <v>90000</v>
      </c>
      <c r="I138" s="88"/>
      <c r="J138" s="57">
        <f>J139</f>
        <v>90000</v>
      </c>
    </row>
    <row r="139" spans="1:10" ht="36.75" customHeight="1">
      <c r="A139" s="9" t="s">
        <v>302</v>
      </c>
      <c r="B139" s="42" t="s">
        <v>409</v>
      </c>
      <c r="C139" s="42" t="s">
        <v>465</v>
      </c>
      <c r="D139" s="42" t="s">
        <v>208</v>
      </c>
      <c r="E139" s="42"/>
      <c r="F139" s="57">
        <f>F140</f>
        <v>90000</v>
      </c>
      <c r="G139" s="88"/>
      <c r="H139" s="57">
        <f>H140</f>
        <v>90000</v>
      </c>
      <c r="I139" s="88"/>
      <c r="J139" s="57">
        <f>J140</f>
        <v>90000</v>
      </c>
    </row>
    <row r="140" spans="1:10" ht="48" customHeight="1">
      <c r="A140" s="9" t="s">
        <v>323</v>
      </c>
      <c r="B140" s="42" t="s">
        <v>409</v>
      </c>
      <c r="C140" s="42" t="s">
        <v>465</v>
      </c>
      <c r="D140" s="42" t="s">
        <v>209</v>
      </c>
      <c r="E140" s="42"/>
      <c r="F140" s="58">
        <f>F141</f>
        <v>90000</v>
      </c>
      <c r="G140" s="88"/>
      <c r="H140" s="58">
        <f>H141</f>
        <v>90000</v>
      </c>
      <c r="I140" s="88"/>
      <c r="J140" s="58">
        <f>J141</f>
        <v>90000</v>
      </c>
    </row>
    <row r="141" spans="1:10" ht="33" customHeight="1">
      <c r="A141" s="9" t="s">
        <v>371</v>
      </c>
      <c r="B141" s="42" t="s">
        <v>409</v>
      </c>
      <c r="C141" s="42" t="s">
        <v>465</v>
      </c>
      <c r="D141" s="42" t="s">
        <v>209</v>
      </c>
      <c r="E141" s="42" t="s">
        <v>362</v>
      </c>
      <c r="F141" s="56">
        <v>90000</v>
      </c>
      <c r="G141" s="88"/>
      <c r="H141" s="56">
        <f>F141+G141</f>
        <v>90000</v>
      </c>
      <c r="I141" s="88"/>
      <c r="J141" s="56">
        <f>H141+I141</f>
        <v>90000</v>
      </c>
    </row>
    <row r="142" spans="1:10" ht="30.75" customHeight="1">
      <c r="A142" s="9" t="s">
        <v>440</v>
      </c>
      <c r="B142" s="42" t="s">
        <v>409</v>
      </c>
      <c r="C142" s="42" t="s">
        <v>414</v>
      </c>
      <c r="D142" s="42"/>
      <c r="E142" s="42"/>
      <c r="F142" s="58">
        <f>F143+F148</f>
        <v>1500000</v>
      </c>
      <c r="G142" s="88"/>
      <c r="H142" s="58">
        <f>H143+H148</f>
        <v>1500000</v>
      </c>
      <c r="I142" s="88"/>
      <c r="J142" s="58">
        <f>J143+J148</f>
        <v>1945700</v>
      </c>
    </row>
    <row r="143" spans="1:10" ht="83.25" customHeight="1">
      <c r="A143" s="22" t="s">
        <v>234</v>
      </c>
      <c r="B143" s="42" t="s">
        <v>409</v>
      </c>
      <c r="C143" s="42" t="s">
        <v>414</v>
      </c>
      <c r="D143" s="42" t="s">
        <v>210</v>
      </c>
      <c r="E143" s="42"/>
      <c r="F143" s="58">
        <f>F144</f>
        <v>1300000</v>
      </c>
      <c r="G143" s="88"/>
      <c r="H143" s="58">
        <f>H144</f>
        <v>1300000</v>
      </c>
      <c r="I143" s="88"/>
      <c r="J143" s="58">
        <f>J144+J146</f>
        <v>1573400</v>
      </c>
    </row>
    <row r="144" spans="1:10" ht="37.5" customHeight="1">
      <c r="A144" s="9" t="s">
        <v>235</v>
      </c>
      <c r="B144" s="42" t="s">
        <v>409</v>
      </c>
      <c r="C144" s="42" t="s">
        <v>414</v>
      </c>
      <c r="D144" s="42" t="s">
        <v>211</v>
      </c>
      <c r="E144" s="42"/>
      <c r="F144" s="58">
        <f>F145</f>
        <v>1300000</v>
      </c>
      <c r="G144" s="88"/>
      <c r="H144" s="58">
        <f>H145</f>
        <v>1300000</v>
      </c>
      <c r="I144" s="88"/>
      <c r="J144" s="58">
        <f>J145</f>
        <v>1300000</v>
      </c>
    </row>
    <row r="145" spans="1:10" ht="36" customHeight="1">
      <c r="A145" s="9" t="s">
        <v>371</v>
      </c>
      <c r="B145" s="42" t="s">
        <v>409</v>
      </c>
      <c r="C145" s="42" t="s">
        <v>414</v>
      </c>
      <c r="D145" s="42" t="s">
        <v>211</v>
      </c>
      <c r="E145" s="42" t="s">
        <v>362</v>
      </c>
      <c r="F145" s="56">
        <v>1300000</v>
      </c>
      <c r="G145" s="88"/>
      <c r="H145" s="56">
        <f>F145+G145</f>
        <v>1300000</v>
      </c>
      <c r="I145" s="88"/>
      <c r="J145" s="56">
        <f>H145+I145</f>
        <v>1300000</v>
      </c>
    </row>
    <row r="146" spans="1:10" ht="45.75" customHeight="1">
      <c r="A146" s="117" t="s">
        <v>532</v>
      </c>
      <c r="B146" s="42" t="s">
        <v>409</v>
      </c>
      <c r="C146" s="42" t="s">
        <v>414</v>
      </c>
      <c r="D146" s="42" t="s">
        <v>533</v>
      </c>
      <c r="E146" s="42"/>
      <c r="F146" s="56"/>
      <c r="G146" s="88"/>
      <c r="H146" s="56"/>
      <c r="I146" s="88"/>
      <c r="J146" s="56">
        <f>J147</f>
        <v>273400</v>
      </c>
    </row>
    <row r="147" spans="1:10" ht="36" customHeight="1">
      <c r="A147" s="117" t="s">
        <v>371</v>
      </c>
      <c r="B147" s="42" t="s">
        <v>409</v>
      </c>
      <c r="C147" s="42" t="s">
        <v>414</v>
      </c>
      <c r="D147" s="42" t="s">
        <v>533</v>
      </c>
      <c r="E147" s="42" t="s">
        <v>362</v>
      </c>
      <c r="F147" s="56"/>
      <c r="G147" s="88"/>
      <c r="H147" s="56"/>
      <c r="I147" s="88">
        <v>273400</v>
      </c>
      <c r="J147" s="56">
        <f>H147+I147</f>
        <v>273400</v>
      </c>
    </row>
    <row r="148" spans="1:10" ht="128.25" customHeight="1">
      <c r="A148" s="9" t="s">
        <v>229</v>
      </c>
      <c r="B148" s="42" t="s">
        <v>409</v>
      </c>
      <c r="C148" s="42" t="s">
        <v>414</v>
      </c>
      <c r="D148" s="42" t="s">
        <v>132</v>
      </c>
      <c r="E148" s="42"/>
      <c r="F148" s="58">
        <f>F149</f>
        <v>200000</v>
      </c>
      <c r="G148" s="88"/>
      <c r="H148" s="58">
        <f>H149</f>
        <v>200000</v>
      </c>
      <c r="I148" s="88"/>
      <c r="J148" s="58">
        <f>J149</f>
        <v>372300</v>
      </c>
    </row>
    <row r="149" spans="1:10" ht="96.75" customHeight="1">
      <c r="A149" s="32" t="s">
        <v>277</v>
      </c>
      <c r="B149" s="42" t="s">
        <v>409</v>
      </c>
      <c r="C149" s="42" t="s">
        <v>414</v>
      </c>
      <c r="D149" s="42" t="s">
        <v>195</v>
      </c>
      <c r="E149" s="42"/>
      <c r="F149" s="58">
        <f>F155+F150</f>
        <v>200000</v>
      </c>
      <c r="G149" s="88"/>
      <c r="H149" s="58">
        <f>H155+H150</f>
        <v>200000</v>
      </c>
      <c r="I149" s="88"/>
      <c r="J149" s="58">
        <f>J155+J153+J150</f>
        <v>372300</v>
      </c>
    </row>
    <row r="150" spans="1:10" ht="51.75" customHeight="1">
      <c r="A150" s="32" t="s">
        <v>330</v>
      </c>
      <c r="B150" s="42" t="s">
        <v>409</v>
      </c>
      <c r="C150" s="42" t="s">
        <v>414</v>
      </c>
      <c r="D150" s="42" t="s">
        <v>212</v>
      </c>
      <c r="E150" s="42"/>
      <c r="F150" s="58">
        <f>F151+F152</f>
        <v>150000</v>
      </c>
      <c r="G150" s="88"/>
      <c r="H150" s="58">
        <f>H151+H152</f>
        <v>150000</v>
      </c>
      <c r="I150" s="88"/>
      <c r="J150" s="58">
        <f>J151+J152</f>
        <v>150000</v>
      </c>
    </row>
    <row r="151" spans="1:10" ht="39" customHeight="1">
      <c r="A151" s="9" t="s">
        <v>371</v>
      </c>
      <c r="B151" s="42" t="s">
        <v>409</v>
      </c>
      <c r="C151" s="42" t="s">
        <v>414</v>
      </c>
      <c r="D151" s="42" t="s">
        <v>212</v>
      </c>
      <c r="E151" s="42" t="s">
        <v>362</v>
      </c>
      <c r="F151" s="58">
        <v>100000</v>
      </c>
      <c r="G151" s="88"/>
      <c r="H151" s="58">
        <f>F151+G151</f>
        <v>100000</v>
      </c>
      <c r="I151" s="88"/>
      <c r="J151" s="58">
        <f>H151+I151</f>
        <v>100000</v>
      </c>
    </row>
    <row r="152" spans="1:10" ht="92.25" customHeight="1">
      <c r="A152" s="22" t="s">
        <v>378</v>
      </c>
      <c r="B152" s="42" t="s">
        <v>409</v>
      </c>
      <c r="C152" s="42" t="s">
        <v>414</v>
      </c>
      <c r="D152" s="42" t="s">
        <v>212</v>
      </c>
      <c r="E152" s="42" t="s">
        <v>20</v>
      </c>
      <c r="F152" s="56">
        <v>50000</v>
      </c>
      <c r="G152" s="88"/>
      <c r="H152" s="56">
        <f>F152+G152</f>
        <v>50000</v>
      </c>
      <c r="I152" s="88"/>
      <c r="J152" s="56">
        <f>H152+I152</f>
        <v>50000</v>
      </c>
    </row>
    <row r="153" spans="1:10" ht="46.5" customHeight="1">
      <c r="A153" s="13" t="s">
        <v>528</v>
      </c>
      <c r="B153" s="42" t="s">
        <v>409</v>
      </c>
      <c r="C153" s="42" t="s">
        <v>414</v>
      </c>
      <c r="D153" s="42" t="s">
        <v>529</v>
      </c>
      <c r="E153" s="42"/>
      <c r="F153" s="56"/>
      <c r="G153" s="88"/>
      <c r="H153" s="56"/>
      <c r="I153" s="88"/>
      <c r="J153" s="56">
        <f>J154</f>
        <v>172300</v>
      </c>
    </row>
    <row r="154" spans="1:10" ht="42.75" customHeight="1">
      <c r="A154" s="9" t="s">
        <v>371</v>
      </c>
      <c r="B154" s="42" t="s">
        <v>409</v>
      </c>
      <c r="C154" s="42" t="s">
        <v>414</v>
      </c>
      <c r="D154" s="42" t="s">
        <v>529</v>
      </c>
      <c r="E154" s="42" t="s">
        <v>362</v>
      </c>
      <c r="F154" s="56"/>
      <c r="G154" s="88"/>
      <c r="H154" s="56"/>
      <c r="I154" s="88">
        <v>172300</v>
      </c>
      <c r="J154" s="56">
        <f>H154+I154</f>
        <v>172300</v>
      </c>
    </row>
    <row r="155" spans="1:10" ht="36.75" customHeight="1">
      <c r="A155" s="9" t="s">
        <v>27</v>
      </c>
      <c r="B155" s="42" t="s">
        <v>409</v>
      </c>
      <c r="C155" s="42" t="s">
        <v>414</v>
      </c>
      <c r="D155" s="42" t="s">
        <v>213</v>
      </c>
      <c r="E155" s="42"/>
      <c r="F155" s="58">
        <f>F156</f>
        <v>50000</v>
      </c>
      <c r="G155" s="88"/>
      <c r="H155" s="58">
        <f>H156</f>
        <v>50000</v>
      </c>
      <c r="I155" s="88"/>
      <c r="J155" s="58">
        <f>J156</f>
        <v>50000</v>
      </c>
    </row>
    <row r="156" spans="1:10" ht="49.5" customHeight="1">
      <c r="A156" s="9" t="s">
        <v>383</v>
      </c>
      <c r="B156" s="42" t="s">
        <v>409</v>
      </c>
      <c r="C156" s="42" t="s">
        <v>414</v>
      </c>
      <c r="D156" s="42" t="s">
        <v>213</v>
      </c>
      <c r="E156" s="42" t="s">
        <v>382</v>
      </c>
      <c r="F156" s="56">
        <v>50000</v>
      </c>
      <c r="G156" s="88"/>
      <c r="H156" s="56">
        <f>F156+G156</f>
        <v>50000</v>
      </c>
      <c r="I156" s="88"/>
      <c r="J156" s="56">
        <f>H156+I156</f>
        <v>50000</v>
      </c>
    </row>
    <row r="157" spans="1:10" ht="18.75" customHeight="1">
      <c r="A157" s="37" t="s">
        <v>441</v>
      </c>
      <c r="B157" s="42">
        <v>901</v>
      </c>
      <c r="C157" s="42" t="s">
        <v>399</v>
      </c>
      <c r="D157" s="42"/>
      <c r="E157" s="42"/>
      <c r="F157" s="56">
        <f>F158+F163+F186++F197</f>
        <v>43219400</v>
      </c>
      <c r="G157" s="88"/>
      <c r="H157" s="56">
        <f>H158+H163+H186++H197</f>
        <v>43219400</v>
      </c>
      <c r="I157" s="88"/>
      <c r="J157" s="56">
        <f>J158+J163+J186++J197</f>
        <v>43219400</v>
      </c>
    </row>
    <row r="158" spans="1:10" ht="17.25" customHeight="1">
      <c r="A158" s="19" t="s">
        <v>442</v>
      </c>
      <c r="B158" s="42">
        <v>901</v>
      </c>
      <c r="C158" s="42" t="s">
        <v>400</v>
      </c>
      <c r="D158" s="42"/>
      <c r="E158" s="42"/>
      <c r="F158" s="56">
        <f>F159</f>
        <v>1000000</v>
      </c>
      <c r="G158" s="88"/>
      <c r="H158" s="56">
        <f>H159</f>
        <v>1000000</v>
      </c>
      <c r="I158" s="88"/>
      <c r="J158" s="56">
        <f>J159</f>
        <v>1000000</v>
      </c>
    </row>
    <row r="159" spans="1:10" ht="99" customHeight="1">
      <c r="A159" s="13" t="s">
        <v>31</v>
      </c>
      <c r="B159" s="44" t="s">
        <v>409</v>
      </c>
      <c r="C159" s="44" t="s">
        <v>400</v>
      </c>
      <c r="D159" s="44" t="s">
        <v>129</v>
      </c>
      <c r="E159" s="44"/>
      <c r="F159" s="56">
        <f>F160</f>
        <v>1000000</v>
      </c>
      <c r="G159" s="88"/>
      <c r="H159" s="56">
        <f>H160</f>
        <v>1000000</v>
      </c>
      <c r="I159" s="88"/>
      <c r="J159" s="56">
        <f>J160</f>
        <v>1000000</v>
      </c>
    </row>
    <row r="160" spans="1:10" ht="48" customHeight="1">
      <c r="A160" s="19" t="s">
        <v>87</v>
      </c>
      <c r="B160" s="42" t="s">
        <v>409</v>
      </c>
      <c r="C160" s="42" t="s">
        <v>400</v>
      </c>
      <c r="D160" s="47" t="s">
        <v>49</v>
      </c>
      <c r="E160" s="42"/>
      <c r="F160" s="56">
        <f>F161</f>
        <v>1000000</v>
      </c>
      <c r="G160" s="88"/>
      <c r="H160" s="56">
        <f>H161</f>
        <v>1000000</v>
      </c>
      <c r="I160" s="88"/>
      <c r="J160" s="56">
        <f>J161</f>
        <v>1000000</v>
      </c>
    </row>
    <row r="161" spans="1:10" ht="30.75" customHeight="1">
      <c r="A161" s="19" t="s">
        <v>32</v>
      </c>
      <c r="B161" s="42" t="s">
        <v>409</v>
      </c>
      <c r="C161" s="42" t="s">
        <v>400</v>
      </c>
      <c r="D161" s="43" t="s">
        <v>50</v>
      </c>
      <c r="E161" s="42"/>
      <c r="F161" s="56">
        <f>F162</f>
        <v>1000000</v>
      </c>
      <c r="G161" s="88"/>
      <c r="H161" s="56">
        <f>H162</f>
        <v>1000000</v>
      </c>
      <c r="I161" s="88"/>
      <c r="J161" s="56">
        <f>J162</f>
        <v>1000000</v>
      </c>
    </row>
    <row r="162" spans="1:10" ht="30.75" customHeight="1">
      <c r="A162" s="9" t="s">
        <v>349</v>
      </c>
      <c r="B162" s="42" t="s">
        <v>409</v>
      </c>
      <c r="C162" s="42" t="s">
        <v>400</v>
      </c>
      <c r="D162" s="43" t="s">
        <v>50</v>
      </c>
      <c r="E162" s="42" t="s">
        <v>362</v>
      </c>
      <c r="F162" s="56">
        <v>1000000</v>
      </c>
      <c r="G162" s="88"/>
      <c r="H162" s="56">
        <f>F162+G162</f>
        <v>1000000</v>
      </c>
      <c r="I162" s="88"/>
      <c r="J162" s="56">
        <f>H162+I162</f>
        <v>1000000</v>
      </c>
    </row>
    <row r="163" spans="1:10" ht="20.25" customHeight="1">
      <c r="A163" s="11" t="s">
        <v>443</v>
      </c>
      <c r="B163" s="42" t="s">
        <v>409</v>
      </c>
      <c r="C163" s="42" t="s">
        <v>401</v>
      </c>
      <c r="D163" s="42"/>
      <c r="E163" s="42"/>
      <c r="F163" s="56">
        <f>F164+F180</f>
        <v>30459900</v>
      </c>
      <c r="G163" s="88"/>
      <c r="H163" s="56">
        <f>H164+H180</f>
        <v>30459900</v>
      </c>
      <c r="I163" s="88"/>
      <c r="J163" s="56">
        <f>J164+J180</f>
        <v>30459900</v>
      </c>
    </row>
    <row r="164" spans="1:10" ht="97.5" customHeight="1">
      <c r="A164" s="13" t="s">
        <v>31</v>
      </c>
      <c r="B164" s="42" t="s">
        <v>409</v>
      </c>
      <c r="C164" s="42" t="s">
        <v>401</v>
      </c>
      <c r="D164" s="42" t="s">
        <v>129</v>
      </c>
      <c r="E164" s="42"/>
      <c r="F164" s="56">
        <f>F165+F172</f>
        <v>22094000</v>
      </c>
      <c r="G164" s="88"/>
      <c r="H164" s="56">
        <f>H165+H172</f>
        <v>22094000</v>
      </c>
      <c r="I164" s="88"/>
      <c r="J164" s="56">
        <f>J165+J172</f>
        <v>22094000</v>
      </c>
    </row>
    <row r="165" spans="1:10" ht="61.5" customHeight="1">
      <c r="A165" s="33" t="s">
        <v>88</v>
      </c>
      <c r="B165" s="44" t="s">
        <v>409</v>
      </c>
      <c r="C165" s="44" t="s">
        <v>401</v>
      </c>
      <c r="D165" s="44" t="s">
        <v>51</v>
      </c>
      <c r="E165" s="44"/>
      <c r="F165" s="57">
        <f>F166+F168+F170</f>
        <v>4146300</v>
      </c>
      <c r="G165" s="88"/>
      <c r="H165" s="57">
        <f>H166+H168+H170</f>
        <v>4146300</v>
      </c>
      <c r="I165" s="88"/>
      <c r="J165" s="57">
        <f>J166+J168+J170</f>
        <v>4146300</v>
      </c>
    </row>
    <row r="166" spans="1:10" ht="32.25" customHeight="1">
      <c r="A166" s="19" t="s">
        <v>89</v>
      </c>
      <c r="B166" s="44" t="s">
        <v>409</v>
      </c>
      <c r="C166" s="44" t="s">
        <v>401</v>
      </c>
      <c r="D166" s="44" t="s">
        <v>52</v>
      </c>
      <c r="E166" s="44"/>
      <c r="F166" s="57">
        <f>F167</f>
        <v>2396000</v>
      </c>
      <c r="G166" s="88"/>
      <c r="H166" s="57">
        <f>H167</f>
        <v>2396000</v>
      </c>
      <c r="I166" s="88"/>
      <c r="J166" s="57">
        <f>J167</f>
        <v>2396000</v>
      </c>
    </row>
    <row r="167" spans="1:10" ht="84" customHeight="1">
      <c r="A167" s="14" t="s">
        <v>333</v>
      </c>
      <c r="B167" s="44" t="s">
        <v>409</v>
      </c>
      <c r="C167" s="44" t="s">
        <v>401</v>
      </c>
      <c r="D167" s="44" t="s">
        <v>52</v>
      </c>
      <c r="E167" s="44" t="s">
        <v>20</v>
      </c>
      <c r="F167" s="56">
        <v>2396000</v>
      </c>
      <c r="G167" s="88"/>
      <c r="H167" s="56">
        <f>F167+G167</f>
        <v>2396000</v>
      </c>
      <c r="I167" s="88"/>
      <c r="J167" s="56">
        <f>H167+I167</f>
        <v>2396000</v>
      </c>
    </row>
    <row r="168" spans="1:10" ht="51" customHeight="1">
      <c r="A168" s="14" t="s">
        <v>338</v>
      </c>
      <c r="B168" s="44" t="s">
        <v>409</v>
      </c>
      <c r="C168" s="44" t="s">
        <v>401</v>
      </c>
      <c r="D168" s="44" t="s">
        <v>337</v>
      </c>
      <c r="E168" s="44"/>
      <c r="F168" s="56">
        <f>F169</f>
        <v>1500000</v>
      </c>
      <c r="G168" s="88"/>
      <c r="H168" s="56">
        <f>H169</f>
        <v>1500000</v>
      </c>
      <c r="I168" s="88"/>
      <c r="J168" s="56">
        <f>J169</f>
        <v>1500000</v>
      </c>
    </row>
    <row r="169" spans="1:10" ht="36" customHeight="1">
      <c r="A169" s="9" t="s">
        <v>349</v>
      </c>
      <c r="B169" s="44" t="s">
        <v>409</v>
      </c>
      <c r="C169" s="44" t="s">
        <v>401</v>
      </c>
      <c r="D169" s="44" t="s">
        <v>337</v>
      </c>
      <c r="E169" s="44" t="s">
        <v>362</v>
      </c>
      <c r="F169" s="56">
        <v>1500000</v>
      </c>
      <c r="G169" s="88"/>
      <c r="H169" s="56">
        <f>F169+G169</f>
        <v>1500000</v>
      </c>
      <c r="I169" s="88"/>
      <c r="J169" s="56">
        <f>H169+I169</f>
        <v>1500000</v>
      </c>
    </row>
    <row r="170" spans="1:10" ht="36" customHeight="1">
      <c r="A170" s="9" t="s">
        <v>488</v>
      </c>
      <c r="B170" s="44" t="s">
        <v>409</v>
      </c>
      <c r="C170" s="44" t="s">
        <v>401</v>
      </c>
      <c r="D170" s="44" t="s">
        <v>487</v>
      </c>
      <c r="E170" s="44"/>
      <c r="F170" s="56">
        <f>F171</f>
        <v>250300</v>
      </c>
      <c r="G170" s="88"/>
      <c r="H170" s="56">
        <f>H171</f>
        <v>250300</v>
      </c>
      <c r="I170" s="88"/>
      <c r="J170" s="56">
        <f>J171</f>
        <v>250300</v>
      </c>
    </row>
    <row r="171" spans="1:10" ht="36" customHeight="1">
      <c r="A171" s="9" t="s">
        <v>489</v>
      </c>
      <c r="B171" s="44" t="s">
        <v>409</v>
      </c>
      <c r="C171" s="44" t="s">
        <v>401</v>
      </c>
      <c r="D171" s="44" t="s">
        <v>487</v>
      </c>
      <c r="E171" s="44" t="s">
        <v>374</v>
      </c>
      <c r="F171" s="56">
        <v>250300</v>
      </c>
      <c r="G171" s="88"/>
      <c r="H171" s="56">
        <f>F171+G171</f>
        <v>250300</v>
      </c>
      <c r="I171" s="88"/>
      <c r="J171" s="56">
        <f>H171+I171</f>
        <v>250300</v>
      </c>
    </row>
    <row r="172" spans="1:10" ht="62.25" customHeight="1">
      <c r="A172" s="13" t="s">
        <v>90</v>
      </c>
      <c r="B172" s="42" t="s">
        <v>409</v>
      </c>
      <c r="C172" s="42" t="s">
        <v>401</v>
      </c>
      <c r="D172" s="47" t="s">
        <v>53</v>
      </c>
      <c r="E172" s="42"/>
      <c r="F172" s="56">
        <f>F173+F176+F178</f>
        <v>17947700</v>
      </c>
      <c r="G172" s="88"/>
      <c r="H172" s="56">
        <f>H173+H176+H178</f>
        <v>17947700</v>
      </c>
      <c r="I172" s="88"/>
      <c r="J172" s="56">
        <f>J173+J176+J178</f>
        <v>17947700</v>
      </c>
    </row>
    <row r="173" spans="1:10" ht="64.5" customHeight="1">
      <c r="A173" s="19" t="s">
        <v>91</v>
      </c>
      <c r="B173" s="42" t="s">
        <v>409</v>
      </c>
      <c r="C173" s="42" t="s">
        <v>401</v>
      </c>
      <c r="D173" s="42" t="s">
        <v>54</v>
      </c>
      <c r="E173" s="42"/>
      <c r="F173" s="56">
        <f>F174+F175</f>
        <v>16643700</v>
      </c>
      <c r="G173" s="88"/>
      <c r="H173" s="56">
        <f>H174+H175</f>
        <v>16643700</v>
      </c>
      <c r="I173" s="88"/>
      <c r="J173" s="56">
        <f>J174+J175</f>
        <v>16643700</v>
      </c>
    </row>
    <row r="174" spans="1:10" ht="34.5" customHeight="1">
      <c r="A174" s="9" t="s">
        <v>349</v>
      </c>
      <c r="B174" s="42" t="s">
        <v>409</v>
      </c>
      <c r="C174" s="42" t="s">
        <v>401</v>
      </c>
      <c r="D174" s="42" t="s">
        <v>54</v>
      </c>
      <c r="E174" s="42" t="s">
        <v>362</v>
      </c>
      <c r="F174" s="56">
        <v>16391700</v>
      </c>
      <c r="G174" s="88"/>
      <c r="H174" s="56">
        <f>F174+G174</f>
        <v>16391700</v>
      </c>
      <c r="I174" s="88"/>
      <c r="J174" s="56">
        <f>H174+I174</f>
        <v>16391700</v>
      </c>
    </row>
    <row r="175" spans="1:10" ht="19.5" customHeight="1">
      <c r="A175" s="9" t="s">
        <v>350</v>
      </c>
      <c r="B175" s="42" t="s">
        <v>409</v>
      </c>
      <c r="C175" s="42" t="s">
        <v>401</v>
      </c>
      <c r="D175" s="42" t="s">
        <v>54</v>
      </c>
      <c r="E175" s="42" t="s">
        <v>374</v>
      </c>
      <c r="F175" s="56">
        <v>252000</v>
      </c>
      <c r="G175" s="88"/>
      <c r="H175" s="56">
        <f>F175+G175</f>
        <v>252000</v>
      </c>
      <c r="I175" s="88"/>
      <c r="J175" s="56">
        <f>H175+I175</f>
        <v>252000</v>
      </c>
    </row>
    <row r="176" spans="1:10" ht="20.25" customHeight="1">
      <c r="A176" s="19" t="s">
        <v>92</v>
      </c>
      <c r="B176" s="42" t="s">
        <v>409</v>
      </c>
      <c r="C176" s="42" t="s">
        <v>401</v>
      </c>
      <c r="D176" s="42" t="s">
        <v>55</v>
      </c>
      <c r="E176" s="42"/>
      <c r="F176" s="56">
        <f>F177</f>
        <v>1104000</v>
      </c>
      <c r="G176" s="88"/>
      <c r="H176" s="56">
        <f>H177</f>
        <v>1104000</v>
      </c>
      <c r="I176" s="88"/>
      <c r="J176" s="56">
        <f>J177</f>
        <v>1104000</v>
      </c>
    </row>
    <row r="177" spans="1:10" ht="30.75" customHeight="1">
      <c r="A177" s="9" t="s">
        <v>349</v>
      </c>
      <c r="B177" s="42" t="s">
        <v>409</v>
      </c>
      <c r="C177" s="42" t="s">
        <v>401</v>
      </c>
      <c r="D177" s="42" t="s">
        <v>55</v>
      </c>
      <c r="E177" s="42" t="s">
        <v>362</v>
      </c>
      <c r="F177" s="56">
        <f>1604000-500000</f>
        <v>1104000</v>
      </c>
      <c r="G177" s="88"/>
      <c r="H177" s="56">
        <f>F177+G177</f>
        <v>1104000</v>
      </c>
      <c r="I177" s="88"/>
      <c r="J177" s="56">
        <f>H177+I177</f>
        <v>1104000</v>
      </c>
    </row>
    <row r="178" spans="1:10" ht="21" customHeight="1">
      <c r="A178" s="19" t="s">
        <v>93</v>
      </c>
      <c r="B178" s="42" t="s">
        <v>409</v>
      </c>
      <c r="C178" s="42" t="s">
        <v>401</v>
      </c>
      <c r="D178" s="42" t="s">
        <v>56</v>
      </c>
      <c r="E178" s="42"/>
      <c r="F178" s="56">
        <f>F179</f>
        <v>200000</v>
      </c>
      <c r="G178" s="88"/>
      <c r="H178" s="56">
        <f>H179</f>
        <v>200000</v>
      </c>
      <c r="I178" s="88"/>
      <c r="J178" s="56">
        <f>J179</f>
        <v>200000</v>
      </c>
    </row>
    <row r="179" spans="1:10" ht="33.75" customHeight="1">
      <c r="A179" s="9" t="s">
        <v>349</v>
      </c>
      <c r="B179" s="42" t="s">
        <v>409</v>
      </c>
      <c r="C179" s="42" t="s">
        <v>401</v>
      </c>
      <c r="D179" s="42" t="s">
        <v>56</v>
      </c>
      <c r="E179" s="42" t="s">
        <v>362</v>
      </c>
      <c r="F179" s="56">
        <v>200000</v>
      </c>
      <c r="G179" s="88"/>
      <c r="H179" s="56">
        <f>F179+G179</f>
        <v>200000</v>
      </c>
      <c r="I179" s="88"/>
      <c r="J179" s="56">
        <f>H179+I179</f>
        <v>200000</v>
      </c>
    </row>
    <row r="180" spans="1:10" ht="80.25" customHeight="1">
      <c r="A180" s="40" t="s">
        <v>314</v>
      </c>
      <c r="B180" s="42" t="s">
        <v>409</v>
      </c>
      <c r="C180" s="42" t="s">
        <v>401</v>
      </c>
      <c r="D180" s="42" t="s">
        <v>57</v>
      </c>
      <c r="E180" s="42"/>
      <c r="F180" s="56">
        <f>F181</f>
        <v>8365900</v>
      </c>
      <c r="G180" s="88"/>
      <c r="H180" s="56">
        <f>H181</f>
        <v>8365900</v>
      </c>
      <c r="I180" s="88"/>
      <c r="J180" s="56">
        <f>J181</f>
        <v>8365900</v>
      </c>
    </row>
    <row r="181" spans="1:10" ht="36" customHeight="1">
      <c r="A181" s="9" t="s">
        <v>357</v>
      </c>
      <c r="B181" s="42" t="s">
        <v>409</v>
      </c>
      <c r="C181" s="42" t="s">
        <v>401</v>
      </c>
      <c r="D181" s="42" t="s">
        <v>58</v>
      </c>
      <c r="E181" s="42"/>
      <c r="F181" s="56">
        <f>F182+F184</f>
        <v>8365900</v>
      </c>
      <c r="G181" s="88"/>
      <c r="H181" s="56">
        <f>H182+H184</f>
        <v>8365900</v>
      </c>
      <c r="I181" s="88"/>
      <c r="J181" s="56">
        <f>J182+J184</f>
        <v>8365900</v>
      </c>
    </row>
    <row r="182" spans="1:10" ht="50.25" customHeight="1">
      <c r="A182" s="9" t="s">
        <v>105</v>
      </c>
      <c r="B182" s="42" t="s">
        <v>409</v>
      </c>
      <c r="C182" s="42" t="s">
        <v>401</v>
      </c>
      <c r="D182" s="42" t="s">
        <v>59</v>
      </c>
      <c r="E182" s="42"/>
      <c r="F182" s="56">
        <f>F183</f>
        <v>7100000</v>
      </c>
      <c r="G182" s="88"/>
      <c r="H182" s="56">
        <f>H183</f>
        <v>7100000</v>
      </c>
      <c r="I182" s="88"/>
      <c r="J182" s="56">
        <f>J183</f>
        <v>5067301.66</v>
      </c>
    </row>
    <row r="183" spans="1:10" ht="21" customHeight="1">
      <c r="A183" s="9" t="s">
        <v>350</v>
      </c>
      <c r="B183" s="42" t="s">
        <v>409</v>
      </c>
      <c r="C183" s="42" t="s">
        <v>401</v>
      </c>
      <c r="D183" s="42" t="s">
        <v>59</v>
      </c>
      <c r="E183" s="42" t="s">
        <v>374</v>
      </c>
      <c r="F183" s="56">
        <v>7100000</v>
      </c>
      <c r="G183" s="88"/>
      <c r="H183" s="56">
        <f>F183+G183</f>
        <v>7100000</v>
      </c>
      <c r="I183" s="88">
        <v>-2032698.34</v>
      </c>
      <c r="J183" s="56">
        <f>H183+I183</f>
        <v>5067301.66</v>
      </c>
    </row>
    <row r="184" spans="1:10" ht="32.25" customHeight="1">
      <c r="A184" s="9" t="s">
        <v>106</v>
      </c>
      <c r="B184" s="42" t="s">
        <v>409</v>
      </c>
      <c r="C184" s="42" t="s">
        <v>401</v>
      </c>
      <c r="D184" s="42" t="s">
        <v>60</v>
      </c>
      <c r="E184" s="42"/>
      <c r="F184" s="56">
        <f>F185</f>
        <v>1265900</v>
      </c>
      <c r="G184" s="88"/>
      <c r="H184" s="56">
        <f>H185</f>
        <v>1265900</v>
      </c>
      <c r="I184" s="88"/>
      <c r="J184" s="56">
        <f>J185</f>
        <v>3298598.34</v>
      </c>
    </row>
    <row r="185" spans="1:10" ht="20.25" customHeight="1">
      <c r="A185" s="9" t="s">
        <v>350</v>
      </c>
      <c r="B185" s="42" t="s">
        <v>409</v>
      </c>
      <c r="C185" s="42" t="s">
        <v>401</v>
      </c>
      <c r="D185" s="42" t="s">
        <v>60</v>
      </c>
      <c r="E185" s="42" t="s">
        <v>374</v>
      </c>
      <c r="F185" s="56">
        <v>1265900</v>
      </c>
      <c r="G185" s="88"/>
      <c r="H185" s="56">
        <f>F185+G185</f>
        <v>1265900</v>
      </c>
      <c r="I185" s="88">
        <v>2032698.34</v>
      </c>
      <c r="J185" s="56">
        <f>H185+I185</f>
        <v>3298598.34</v>
      </c>
    </row>
    <row r="186" spans="1:10" ht="17.25" customHeight="1">
      <c r="A186" s="9" t="s">
        <v>411</v>
      </c>
      <c r="B186" s="42" t="s">
        <v>409</v>
      </c>
      <c r="C186" s="42" t="s">
        <v>410</v>
      </c>
      <c r="D186" s="42"/>
      <c r="E186" s="42"/>
      <c r="F186" s="56">
        <f>F188</f>
        <v>11238500</v>
      </c>
      <c r="G186" s="88"/>
      <c r="H186" s="56">
        <f>H188</f>
        <v>11238500</v>
      </c>
      <c r="I186" s="88"/>
      <c r="J186" s="56">
        <f>J188</f>
        <v>11238500</v>
      </c>
    </row>
    <row r="187" spans="1:10" ht="99.75" customHeight="1">
      <c r="A187" s="13" t="s">
        <v>31</v>
      </c>
      <c r="B187" s="42" t="s">
        <v>409</v>
      </c>
      <c r="C187" s="42" t="s">
        <v>410</v>
      </c>
      <c r="D187" s="42" t="s">
        <v>129</v>
      </c>
      <c r="E187" s="42"/>
      <c r="F187" s="56">
        <f>F188</f>
        <v>11238500</v>
      </c>
      <c r="G187" s="88"/>
      <c r="H187" s="56">
        <f>H188</f>
        <v>11238500</v>
      </c>
      <c r="I187" s="88"/>
      <c r="J187" s="56">
        <f>J188</f>
        <v>11238500</v>
      </c>
    </row>
    <row r="188" spans="1:10" ht="50.25" customHeight="1">
      <c r="A188" s="19" t="s">
        <v>94</v>
      </c>
      <c r="B188" s="42" t="s">
        <v>409</v>
      </c>
      <c r="C188" s="42" t="s">
        <v>410</v>
      </c>
      <c r="D188" s="42" t="s">
        <v>61</v>
      </c>
      <c r="E188" s="42"/>
      <c r="F188" s="56">
        <f>F189+F191+F193</f>
        <v>11238500</v>
      </c>
      <c r="G188" s="88"/>
      <c r="H188" s="56">
        <f>H189+H191+H193</f>
        <v>11238500</v>
      </c>
      <c r="I188" s="88"/>
      <c r="J188" s="56">
        <f>J189+J191+J193+J195</f>
        <v>11238500</v>
      </c>
    </row>
    <row r="189" spans="1:10" ht="48" customHeight="1">
      <c r="A189" s="19" t="s">
        <v>95</v>
      </c>
      <c r="B189" s="42" t="s">
        <v>409</v>
      </c>
      <c r="C189" s="42" t="s">
        <v>410</v>
      </c>
      <c r="D189" s="42" t="s">
        <v>62</v>
      </c>
      <c r="E189" s="42"/>
      <c r="F189" s="56">
        <f>F190</f>
        <v>8259900</v>
      </c>
      <c r="G189" s="88"/>
      <c r="H189" s="56">
        <f>H190</f>
        <v>8259900</v>
      </c>
      <c r="I189" s="88"/>
      <c r="J189" s="56">
        <f>J190</f>
        <v>8255984.04</v>
      </c>
    </row>
    <row r="190" spans="1:10" ht="36" customHeight="1">
      <c r="A190" s="9" t="s">
        <v>349</v>
      </c>
      <c r="B190" s="42" t="s">
        <v>409</v>
      </c>
      <c r="C190" s="42" t="s">
        <v>410</v>
      </c>
      <c r="D190" s="42" t="s">
        <v>62</v>
      </c>
      <c r="E190" s="42" t="s">
        <v>362</v>
      </c>
      <c r="F190" s="56">
        <v>8259900</v>
      </c>
      <c r="G190" s="88"/>
      <c r="H190" s="56">
        <f>F190+G190</f>
        <v>8259900</v>
      </c>
      <c r="I190" s="88">
        <v>-3915.96</v>
      </c>
      <c r="J190" s="56">
        <f>H190+I190</f>
        <v>8255984.04</v>
      </c>
    </row>
    <row r="191" spans="1:10" ht="34.5" customHeight="1">
      <c r="A191" s="19" t="s">
        <v>96</v>
      </c>
      <c r="B191" s="42" t="s">
        <v>409</v>
      </c>
      <c r="C191" s="42" t="s">
        <v>410</v>
      </c>
      <c r="D191" s="42" t="s">
        <v>63</v>
      </c>
      <c r="E191" s="42"/>
      <c r="F191" s="56">
        <f>F192</f>
        <v>200000</v>
      </c>
      <c r="G191" s="88"/>
      <c r="H191" s="56">
        <f>H192</f>
        <v>200000</v>
      </c>
      <c r="I191" s="88"/>
      <c r="J191" s="56">
        <f>J192</f>
        <v>200000</v>
      </c>
    </row>
    <row r="192" spans="1:10" ht="34.5" customHeight="1">
      <c r="A192" s="9" t="s">
        <v>349</v>
      </c>
      <c r="B192" s="42" t="s">
        <v>409</v>
      </c>
      <c r="C192" s="42" t="s">
        <v>410</v>
      </c>
      <c r="D192" s="42" t="s">
        <v>63</v>
      </c>
      <c r="E192" s="42" t="s">
        <v>362</v>
      </c>
      <c r="F192" s="56">
        <v>200000</v>
      </c>
      <c r="G192" s="88"/>
      <c r="H192" s="56">
        <f>F192+G192</f>
        <v>200000</v>
      </c>
      <c r="I192" s="88"/>
      <c r="J192" s="56">
        <f>H192+I192</f>
        <v>200000</v>
      </c>
    </row>
    <row r="193" spans="1:10" ht="17.25" customHeight="1">
      <c r="A193" s="19" t="s">
        <v>97</v>
      </c>
      <c r="B193" s="44" t="s">
        <v>409</v>
      </c>
      <c r="C193" s="44" t="s">
        <v>410</v>
      </c>
      <c r="D193" s="44" t="s">
        <v>64</v>
      </c>
      <c r="E193" s="44"/>
      <c r="F193" s="57">
        <f>F194</f>
        <v>2778600</v>
      </c>
      <c r="G193" s="88"/>
      <c r="H193" s="57">
        <f>H194</f>
        <v>2778600</v>
      </c>
      <c r="I193" s="88"/>
      <c r="J193" s="57">
        <f>J194</f>
        <v>2778600</v>
      </c>
    </row>
    <row r="194" spans="1:10" ht="34.5" customHeight="1">
      <c r="A194" s="9" t="s">
        <v>349</v>
      </c>
      <c r="B194" s="44" t="s">
        <v>409</v>
      </c>
      <c r="C194" s="44" t="s">
        <v>410</v>
      </c>
      <c r="D194" s="44" t="s">
        <v>64</v>
      </c>
      <c r="E194" s="44" t="s">
        <v>362</v>
      </c>
      <c r="F194" s="57">
        <f>2278600+500000</f>
        <v>2778600</v>
      </c>
      <c r="G194" s="88"/>
      <c r="H194" s="57">
        <f>F194+G194</f>
        <v>2778600</v>
      </c>
      <c r="I194" s="88"/>
      <c r="J194" s="57">
        <f>H194+I194</f>
        <v>2778600</v>
      </c>
    </row>
    <row r="195" spans="1:10" ht="34.5" customHeight="1">
      <c r="A195" s="9" t="s">
        <v>527</v>
      </c>
      <c r="B195" s="44" t="s">
        <v>409</v>
      </c>
      <c r="C195" s="44" t="s">
        <v>410</v>
      </c>
      <c r="D195" s="44" t="s">
        <v>526</v>
      </c>
      <c r="E195" s="44"/>
      <c r="F195" s="57"/>
      <c r="G195" s="88"/>
      <c r="H195" s="57"/>
      <c r="I195" s="88"/>
      <c r="J195" s="57">
        <f>J196</f>
        <v>3915.96</v>
      </c>
    </row>
    <row r="196" spans="1:10" ht="34.5" customHeight="1">
      <c r="A196" s="9" t="s">
        <v>349</v>
      </c>
      <c r="B196" s="44" t="s">
        <v>409</v>
      </c>
      <c r="C196" s="44" t="s">
        <v>410</v>
      </c>
      <c r="D196" s="44" t="s">
        <v>526</v>
      </c>
      <c r="E196" s="44" t="s">
        <v>362</v>
      </c>
      <c r="F196" s="57"/>
      <c r="G196" s="88"/>
      <c r="H196" s="57"/>
      <c r="I196" s="88">
        <v>3915.96</v>
      </c>
      <c r="J196" s="57">
        <f>H196+I196</f>
        <v>3915.96</v>
      </c>
    </row>
    <row r="197" spans="1:10" ht="34.5" customHeight="1">
      <c r="A197" s="11" t="s">
        <v>412</v>
      </c>
      <c r="B197" s="42" t="s">
        <v>409</v>
      </c>
      <c r="C197" s="42" t="s">
        <v>413</v>
      </c>
      <c r="D197" s="42"/>
      <c r="E197" s="42"/>
      <c r="F197" s="56">
        <f>F198</f>
        <v>521000</v>
      </c>
      <c r="G197" s="88"/>
      <c r="H197" s="56">
        <f>H198</f>
        <v>521000</v>
      </c>
      <c r="I197" s="88"/>
      <c r="J197" s="56">
        <f>J198</f>
        <v>521000</v>
      </c>
    </row>
    <row r="198" spans="1:10" ht="94.5" customHeight="1">
      <c r="A198" s="13" t="s">
        <v>31</v>
      </c>
      <c r="B198" s="42" t="s">
        <v>409</v>
      </c>
      <c r="C198" s="42" t="s">
        <v>413</v>
      </c>
      <c r="D198" s="42" t="s">
        <v>129</v>
      </c>
      <c r="E198" s="42"/>
      <c r="F198" s="56">
        <f>F199</f>
        <v>521000</v>
      </c>
      <c r="G198" s="88"/>
      <c r="H198" s="56">
        <f>H199</f>
        <v>521000</v>
      </c>
      <c r="I198" s="88"/>
      <c r="J198" s="56">
        <f>J199</f>
        <v>521000</v>
      </c>
    </row>
    <row r="199" spans="1:10" ht="96" customHeight="1">
      <c r="A199" s="19" t="s">
        <v>305</v>
      </c>
      <c r="B199" s="42" t="s">
        <v>409</v>
      </c>
      <c r="C199" s="42" t="s">
        <v>413</v>
      </c>
      <c r="D199" s="42" t="s">
        <v>65</v>
      </c>
      <c r="E199" s="42"/>
      <c r="F199" s="56">
        <f>F200+F202</f>
        <v>521000</v>
      </c>
      <c r="G199" s="88"/>
      <c r="H199" s="56">
        <f>H200+H202</f>
        <v>521000</v>
      </c>
      <c r="I199" s="88"/>
      <c r="J199" s="56">
        <f>J200+J202</f>
        <v>521000</v>
      </c>
    </row>
    <row r="200" spans="1:10" ht="31.5" customHeight="1">
      <c r="A200" s="19" t="s">
        <v>100</v>
      </c>
      <c r="B200" s="42" t="s">
        <v>409</v>
      </c>
      <c r="C200" s="42" t="s">
        <v>413</v>
      </c>
      <c r="D200" s="42" t="s">
        <v>66</v>
      </c>
      <c r="E200" s="42"/>
      <c r="F200" s="56">
        <f>F201</f>
        <v>500000</v>
      </c>
      <c r="G200" s="88"/>
      <c r="H200" s="56">
        <f>H201</f>
        <v>500000</v>
      </c>
      <c r="I200" s="88"/>
      <c r="J200" s="56">
        <f>J201</f>
        <v>500000</v>
      </c>
    </row>
    <row r="201" spans="1:10" ht="78" customHeight="1">
      <c r="A201" s="22" t="s">
        <v>377</v>
      </c>
      <c r="B201" s="42" t="s">
        <v>409</v>
      </c>
      <c r="C201" s="42" t="s">
        <v>413</v>
      </c>
      <c r="D201" s="42" t="s">
        <v>66</v>
      </c>
      <c r="E201" s="42" t="s">
        <v>20</v>
      </c>
      <c r="F201" s="56">
        <v>500000</v>
      </c>
      <c r="G201" s="88"/>
      <c r="H201" s="56">
        <f>F201+G201</f>
        <v>500000</v>
      </c>
      <c r="I201" s="88"/>
      <c r="J201" s="56">
        <f>H201+I201</f>
        <v>500000</v>
      </c>
    </row>
    <row r="202" spans="1:10" ht="129" customHeight="1">
      <c r="A202" s="33" t="s">
        <v>356</v>
      </c>
      <c r="B202" s="42" t="s">
        <v>409</v>
      </c>
      <c r="C202" s="42" t="s">
        <v>413</v>
      </c>
      <c r="D202" s="42" t="s">
        <v>67</v>
      </c>
      <c r="E202" s="42"/>
      <c r="F202" s="56">
        <f>F203</f>
        <v>21000</v>
      </c>
      <c r="G202" s="88"/>
      <c r="H202" s="56">
        <f>H203</f>
        <v>21000</v>
      </c>
      <c r="I202" s="88"/>
      <c r="J202" s="56">
        <f>J203</f>
        <v>21000</v>
      </c>
    </row>
    <row r="203" spans="1:10" ht="78" customHeight="1">
      <c r="A203" s="11" t="s">
        <v>378</v>
      </c>
      <c r="B203" s="42" t="s">
        <v>409</v>
      </c>
      <c r="C203" s="42" t="s">
        <v>413</v>
      </c>
      <c r="D203" s="42" t="s">
        <v>67</v>
      </c>
      <c r="E203" s="42" t="s">
        <v>20</v>
      </c>
      <c r="F203" s="56">
        <v>21000</v>
      </c>
      <c r="G203" s="88"/>
      <c r="H203" s="56">
        <f>F203+G203</f>
        <v>21000</v>
      </c>
      <c r="I203" s="88"/>
      <c r="J203" s="56">
        <f>H203+I203</f>
        <v>21000</v>
      </c>
    </row>
    <row r="204" spans="1:10" ht="21.75" customHeight="1">
      <c r="A204" s="9" t="s">
        <v>444</v>
      </c>
      <c r="B204" s="42" t="s">
        <v>409</v>
      </c>
      <c r="C204" s="42" t="s">
        <v>402</v>
      </c>
      <c r="D204" s="42"/>
      <c r="E204" s="42"/>
      <c r="F204" s="58">
        <f>F205</f>
        <v>1000000</v>
      </c>
      <c r="G204" s="88"/>
      <c r="H204" s="58">
        <f>H205</f>
        <v>1000000</v>
      </c>
      <c r="I204" s="88"/>
      <c r="J204" s="58">
        <f>J205</f>
        <v>1000000</v>
      </c>
    </row>
    <row r="205" spans="1:10" ht="31.5" customHeight="1">
      <c r="A205" s="9" t="s">
        <v>418</v>
      </c>
      <c r="B205" s="42" t="s">
        <v>409</v>
      </c>
      <c r="C205" s="42" t="s">
        <v>419</v>
      </c>
      <c r="D205" s="42"/>
      <c r="E205" s="42"/>
      <c r="F205" s="58">
        <f>F206</f>
        <v>1000000</v>
      </c>
      <c r="G205" s="88"/>
      <c r="H205" s="58">
        <f>H206</f>
        <v>1000000</v>
      </c>
      <c r="I205" s="88"/>
      <c r="J205" s="58">
        <f>J206</f>
        <v>1000000</v>
      </c>
    </row>
    <row r="206" spans="1:10" ht="65.25" customHeight="1">
      <c r="A206" s="39" t="s">
        <v>109</v>
      </c>
      <c r="B206" s="42" t="s">
        <v>409</v>
      </c>
      <c r="C206" s="42" t="s">
        <v>419</v>
      </c>
      <c r="D206" s="42" t="s">
        <v>199</v>
      </c>
      <c r="E206" s="42"/>
      <c r="F206" s="58">
        <f>F207</f>
        <v>1000000</v>
      </c>
      <c r="G206" s="88"/>
      <c r="H206" s="58">
        <f>H207</f>
        <v>1000000</v>
      </c>
      <c r="I206" s="88"/>
      <c r="J206" s="58">
        <f>J207</f>
        <v>1000000</v>
      </c>
    </row>
    <row r="207" spans="1:10" ht="63.75" customHeight="1">
      <c r="A207" s="13" t="s">
        <v>225</v>
      </c>
      <c r="B207" s="42" t="s">
        <v>409</v>
      </c>
      <c r="C207" s="42" t="s">
        <v>419</v>
      </c>
      <c r="D207" s="42" t="s">
        <v>204</v>
      </c>
      <c r="E207" s="42"/>
      <c r="F207" s="58">
        <f>F208</f>
        <v>1000000</v>
      </c>
      <c r="G207" s="88"/>
      <c r="H207" s="58">
        <f>H208</f>
        <v>1000000</v>
      </c>
      <c r="I207" s="88"/>
      <c r="J207" s="58">
        <f>J208</f>
        <v>1000000</v>
      </c>
    </row>
    <row r="208" spans="1:10" ht="30.75" customHeight="1">
      <c r="A208" s="13" t="s">
        <v>228</v>
      </c>
      <c r="B208" s="42" t="s">
        <v>409</v>
      </c>
      <c r="C208" s="42" t="s">
        <v>419</v>
      </c>
      <c r="D208" s="42" t="s">
        <v>214</v>
      </c>
      <c r="E208" s="42"/>
      <c r="F208" s="58">
        <f>F209</f>
        <v>1000000</v>
      </c>
      <c r="G208" s="88"/>
      <c r="H208" s="58">
        <f>H209</f>
        <v>1000000</v>
      </c>
      <c r="I208" s="88"/>
      <c r="J208" s="58">
        <f>J209</f>
        <v>1000000</v>
      </c>
    </row>
    <row r="209" spans="1:10" ht="31.5" customHeight="1">
      <c r="A209" s="9" t="s">
        <v>371</v>
      </c>
      <c r="B209" s="42" t="s">
        <v>409</v>
      </c>
      <c r="C209" s="42" t="s">
        <v>419</v>
      </c>
      <c r="D209" s="42" t="s">
        <v>214</v>
      </c>
      <c r="E209" s="42" t="s">
        <v>362</v>
      </c>
      <c r="F209" s="56">
        <v>1000000</v>
      </c>
      <c r="G209" s="88"/>
      <c r="H209" s="56">
        <f>F209+G209</f>
        <v>1000000</v>
      </c>
      <c r="I209" s="88"/>
      <c r="J209" s="56">
        <f>H209+I209</f>
        <v>1000000</v>
      </c>
    </row>
    <row r="210" spans="1:10" ht="17.25" customHeight="1">
      <c r="A210" s="9" t="s">
        <v>445</v>
      </c>
      <c r="B210" s="42" t="s">
        <v>409</v>
      </c>
      <c r="C210" s="42" t="s">
        <v>403</v>
      </c>
      <c r="D210" s="42"/>
      <c r="E210" s="42"/>
      <c r="F210" s="58">
        <f>F211</f>
        <v>1330100</v>
      </c>
      <c r="G210" s="88"/>
      <c r="H210" s="58">
        <f>H211</f>
        <v>1330100</v>
      </c>
      <c r="I210" s="88"/>
      <c r="J210" s="58">
        <f>J211</f>
        <v>1330100</v>
      </c>
    </row>
    <row r="211" spans="1:10" ht="78.75" customHeight="1">
      <c r="A211" s="23" t="s">
        <v>311</v>
      </c>
      <c r="B211" s="42">
        <v>901</v>
      </c>
      <c r="C211" s="42" t="s">
        <v>405</v>
      </c>
      <c r="D211" s="42" t="s">
        <v>158</v>
      </c>
      <c r="E211" s="42"/>
      <c r="F211" s="58">
        <f>F212+F219+F222</f>
        <v>1330100</v>
      </c>
      <c r="G211" s="88"/>
      <c r="H211" s="58">
        <f>H212+H219+H222</f>
        <v>1330100</v>
      </c>
      <c r="I211" s="88"/>
      <c r="J211" s="58">
        <f>J212+J219+J222</f>
        <v>1330100</v>
      </c>
    </row>
    <row r="212" spans="1:10" ht="51.75" customHeight="1">
      <c r="A212" s="29" t="s">
        <v>274</v>
      </c>
      <c r="B212" s="42" t="s">
        <v>409</v>
      </c>
      <c r="C212" s="42" t="s">
        <v>405</v>
      </c>
      <c r="D212" s="42" t="s">
        <v>159</v>
      </c>
      <c r="E212" s="42"/>
      <c r="F212" s="58">
        <f>F213</f>
        <v>936600</v>
      </c>
      <c r="G212" s="88"/>
      <c r="H212" s="58">
        <f>H213+H217</f>
        <v>936600</v>
      </c>
      <c r="I212" s="88"/>
      <c r="J212" s="58">
        <f>J213+J217</f>
        <v>936600</v>
      </c>
    </row>
    <row r="213" spans="1:10" ht="30" customHeight="1">
      <c r="A213" s="54" t="s">
        <v>279</v>
      </c>
      <c r="B213" s="46">
        <v>901</v>
      </c>
      <c r="C213" s="46" t="s">
        <v>405</v>
      </c>
      <c r="D213" s="46" t="s">
        <v>160</v>
      </c>
      <c r="E213" s="46"/>
      <c r="F213" s="58">
        <f>F214+F216+F215</f>
        <v>936600</v>
      </c>
      <c r="G213" s="88"/>
      <c r="H213" s="58">
        <f>H214+H216+H215</f>
        <v>868600</v>
      </c>
      <c r="I213" s="88"/>
      <c r="J213" s="58">
        <f>J214+J216+J215</f>
        <v>868600</v>
      </c>
    </row>
    <row r="214" spans="1:10" ht="36.75" customHeight="1">
      <c r="A214" s="79" t="s">
        <v>361</v>
      </c>
      <c r="B214" s="46" t="s">
        <v>409</v>
      </c>
      <c r="C214" s="46" t="s">
        <v>405</v>
      </c>
      <c r="D214" s="46" t="s">
        <v>160</v>
      </c>
      <c r="E214" s="46" t="s">
        <v>360</v>
      </c>
      <c r="F214" s="58">
        <v>817500</v>
      </c>
      <c r="G214" s="88"/>
      <c r="H214" s="58">
        <f>F214+G214</f>
        <v>817500</v>
      </c>
      <c r="I214" s="88">
        <v>-860</v>
      </c>
      <c r="J214" s="58">
        <f>H214+I214</f>
        <v>816640</v>
      </c>
    </row>
    <row r="215" spans="1:10" ht="45" customHeight="1">
      <c r="A215" s="72" t="s">
        <v>371</v>
      </c>
      <c r="B215" s="46" t="s">
        <v>409</v>
      </c>
      <c r="C215" s="46" t="s">
        <v>405</v>
      </c>
      <c r="D215" s="46" t="s">
        <v>160</v>
      </c>
      <c r="E215" s="46" t="s">
        <v>362</v>
      </c>
      <c r="F215" s="58">
        <f>176500-58000</f>
        <v>118500</v>
      </c>
      <c r="G215" s="88">
        <v>-68000</v>
      </c>
      <c r="H215" s="58">
        <f>F215+G215</f>
        <v>50500</v>
      </c>
      <c r="I215" s="88">
        <v>460</v>
      </c>
      <c r="J215" s="58">
        <f>H215+I215</f>
        <v>50960</v>
      </c>
    </row>
    <row r="216" spans="1:10" ht="22.5" customHeight="1">
      <c r="A216" s="79" t="s">
        <v>365</v>
      </c>
      <c r="B216" s="46" t="s">
        <v>409</v>
      </c>
      <c r="C216" s="46" t="s">
        <v>405</v>
      </c>
      <c r="D216" s="46" t="s">
        <v>160</v>
      </c>
      <c r="E216" s="46" t="s">
        <v>364</v>
      </c>
      <c r="F216" s="58">
        <v>600</v>
      </c>
      <c r="G216" s="88"/>
      <c r="H216" s="58">
        <f>F216+G216</f>
        <v>600</v>
      </c>
      <c r="I216" s="88">
        <v>400</v>
      </c>
      <c r="J216" s="58">
        <f>H216+I216</f>
        <v>1000</v>
      </c>
    </row>
    <row r="217" spans="1:10" ht="51" customHeight="1">
      <c r="A217" s="110" t="s">
        <v>512</v>
      </c>
      <c r="B217" s="46" t="s">
        <v>409</v>
      </c>
      <c r="C217" s="46" t="s">
        <v>405</v>
      </c>
      <c r="D217" s="46" t="s">
        <v>513</v>
      </c>
      <c r="E217" s="46"/>
      <c r="F217" s="58"/>
      <c r="G217" s="88"/>
      <c r="H217" s="58">
        <f>H218</f>
        <v>68000</v>
      </c>
      <c r="I217" s="88"/>
      <c r="J217" s="58">
        <f>J218</f>
        <v>68000</v>
      </c>
    </row>
    <row r="218" spans="1:10" ht="46.5" customHeight="1">
      <c r="A218" s="72" t="s">
        <v>371</v>
      </c>
      <c r="B218" s="46" t="s">
        <v>409</v>
      </c>
      <c r="C218" s="46" t="s">
        <v>405</v>
      </c>
      <c r="D218" s="46" t="s">
        <v>513</v>
      </c>
      <c r="E218" s="46" t="s">
        <v>362</v>
      </c>
      <c r="F218" s="58"/>
      <c r="G218" s="88">
        <v>68000</v>
      </c>
      <c r="H218" s="58">
        <f>F218+G218</f>
        <v>68000</v>
      </c>
      <c r="I218" s="88"/>
      <c r="J218" s="58">
        <f>H218+I218</f>
        <v>68000</v>
      </c>
    </row>
    <row r="219" spans="1:10" ht="51" customHeight="1">
      <c r="A219" s="73" t="s">
        <v>280</v>
      </c>
      <c r="B219" s="46">
        <v>901</v>
      </c>
      <c r="C219" s="46" t="s">
        <v>405</v>
      </c>
      <c r="D219" s="46" t="s">
        <v>161</v>
      </c>
      <c r="E219" s="46"/>
      <c r="F219" s="58">
        <f>F220</f>
        <v>155500</v>
      </c>
      <c r="G219" s="88"/>
      <c r="H219" s="58">
        <f>H220</f>
        <v>155500</v>
      </c>
      <c r="I219" s="88"/>
      <c r="J219" s="58">
        <f>J220</f>
        <v>155500</v>
      </c>
    </row>
    <row r="220" spans="1:10" ht="46.5" customHeight="1">
      <c r="A220" s="54" t="s">
        <v>281</v>
      </c>
      <c r="B220" s="46">
        <v>901</v>
      </c>
      <c r="C220" s="46" t="s">
        <v>405</v>
      </c>
      <c r="D220" s="46" t="s">
        <v>162</v>
      </c>
      <c r="E220" s="46"/>
      <c r="F220" s="58">
        <f>F221</f>
        <v>155500</v>
      </c>
      <c r="G220" s="88"/>
      <c r="H220" s="58">
        <f>H221</f>
        <v>155500</v>
      </c>
      <c r="I220" s="88"/>
      <c r="J220" s="58">
        <f>J221</f>
        <v>155500</v>
      </c>
    </row>
    <row r="221" spans="1:10" ht="33" customHeight="1">
      <c r="A221" s="72" t="s">
        <v>371</v>
      </c>
      <c r="B221" s="46" t="s">
        <v>409</v>
      </c>
      <c r="C221" s="46" t="s">
        <v>405</v>
      </c>
      <c r="D221" s="46" t="s">
        <v>162</v>
      </c>
      <c r="E221" s="46" t="s">
        <v>362</v>
      </c>
      <c r="F221" s="58">
        <f>97500+58000</f>
        <v>155500</v>
      </c>
      <c r="G221" s="88"/>
      <c r="H221" s="58">
        <f>F221+G221</f>
        <v>155500</v>
      </c>
      <c r="I221" s="88"/>
      <c r="J221" s="58">
        <f>H221+I221</f>
        <v>155500</v>
      </c>
    </row>
    <row r="222" spans="1:10" s="6" customFormat="1" ht="47.25" customHeight="1">
      <c r="A222" s="54" t="s">
        <v>282</v>
      </c>
      <c r="B222" s="46">
        <v>901</v>
      </c>
      <c r="C222" s="46" t="s">
        <v>405</v>
      </c>
      <c r="D222" s="46" t="s">
        <v>163</v>
      </c>
      <c r="E222" s="46"/>
      <c r="F222" s="58">
        <f>F223</f>
        <v>238000</v>
      </c>
      <c r="G222" s="108"/>
      <c r="H222" s="58">
        <f>H223</f>
        <v>238000</v>
      </c>
      <c r="I222" s="108"/>
      <c r="J222" s="58">
        <f>J223</f>
        <v>238000</v>
      </c>
    </row>
    <row r="223" spans="1:10" s="6" customFormat="1" ht="30" customHeight="1">
      <c r="A223" s="54" t="s">
        <v>283</v>
      </c>
      <c r="B223" s="46">
        <v>901</v>
      </c>
      <c r="C223" s="46" t="s">
        <v>405</v>
      </c>
      <c r="D223" s="46" t="s">
        <v>164</v>
      </c>
      <c r="E223" s="46"/>
      <c r="F223" s="58">
        <f>F224</f>
        <v>238000</v>
      </c>
      <c r="G223" s="108"/>
      <c r="H223" s="58">
        <f>H224</f>
        <v>238000</v>
      </c>
      <c r="I223" s="108"/>
      <c r="J223" s="58">
        <f>J224</f>
        <v>238000</v>
      </c>
    </row>
    <row r="224" spans="1:10" s="6" customFormat="1" ht="18.75" customHeight="1">
      <c r="A224" s="32" t="s">
        <v>17</v>
      </c>
      <c r="B224" s="46">
        <v>901</v>
      </c>
      <c r="C224" s="46" t="s">
        <v>405</v>
      </c>
      <c r="D224" s="46" t="s">
        <v>164</v>
      </c>
      <c r="E224" s="46" t="s">
        <v>362</v>
      </c>
      <c r="F224" s="56">
        <v>238000</v>
      </c>
      <c r="G224" s="108"/>
      <c r="H224" s="56">
        <f>F224+G224</f>
        <v>238000</v>
      </c>
      <c r="I224" s="108"/>
      <c r="J224" s="56">
        <f>H224+I224</f>
        <v>238000</v>
      </c>
    </row>
    <row r="225" spans="1:10" ht="16.5" customHeight="1">
      <c r="A225" s="17" t="s">
        <v>448</v>
      </c>
      <c r="B225" s="44" t="s">
        <v>409</v>
      </c>
      <c r="C225" s="44" t="s">
        <v>421</v>
      </c>
      <c r="D225" s="44"/>
      <c r="E225" s="44"/>
      <c r="F225" s="57">
        <f>F230+F255+F226</f>
        <v>116368300</v>
      </c>
      <c r="G225" s="88"/>
      <c r="H225" s="57">
        <f>H230+H255+H226</f>
        <v>116518100</v>
      </c>
      <c r="I225" s="88"/>
      <c r="J225" s="57">
        <f>J230+J255+J226</f>
        <v>116518100</v>
      </c>
    </row>
    <row r="226" spans="1:10" ht="17.25" customHeight="1">
      <c r="A226" s="17" t="s">
        <v>449</v>
      </c>
      <c r="B226" s="44" t="s">
        <v>409</v>
      </c>
      <c r="C226" s="44" t="s">
        <v>433</v>
      </c>
      <c r="D226" s="44"/>
      <c r="E226" s="44"/>
      <c r="F226" s="57">
        <f>F227</f>
        <v>6547900</v>
      </c>
      <c r="G226" s="88"/>
      <c r="H226" s="57">
        <f>H227</f>
        <v>6547900</v>
      </c>
      <c r="I226" s="88"/>
      <c r="J226" s="57">
        <f>J227</f>
        <v>6547900</v>
      </c>
    </row>
    <row r="227" spans="1:10" ht="17.25" customHeight="1">
      <c r="A227" s="16" t="s">
        <v>285</v>
      </c>
      <c r="B227" s="44" t="s">
        <v>409</v>
      </c>
      <c r="C227" s="44" t="s">
        <v>433</v>
      </c>
      <c r="D227" s="44" t="s">
        <v>118</v>
      </c>
      <c r="E227" s="44"/>
      <c r="F227" s="57">
        <f>F228</f>
        <v>6547900</v>
      </c>
      <c r="G227" s="88"/>
      <c r="H227" s="57">
        <f>H228</f>
        <v>6547900</v>
      </c>
      <c r="I227" s="88"/>
      <c r="J227" s="57">
        <f>J228</f>
        <v>6547900</v>
      </c>
    </row>
    <row r="228" spans="1:10" ht="32.25" customHeight="1">
      <c r="A228" s="16" t="s">
        <v>82</v>
      </c>
      <c r="B228" s="44" t="s">
        <v>409</v>
      </c>
      <c r="C228" s="44" t="s">
        <v>433</v>
      </c>
      <c r="D228" s="44" t="s">
        <v>81</v>
      </c>
      <c r="E228" s="44"/>
      <c r="F228" s="57">
        <f>F229</f>
        <v>6547900</v>
      </c>
      <c r="G228" s="88"/>
      <c r="H228" s="57">
        <f>H229</f>
        <v>6547900</v>
      </c>
      <c r="I228" s="88"/>
      <c r="J228" s="57">
        <f>J229</f>
        <v>6547900</v>
      </c>
    </row>
    <row r="229" spans="1:10" ht="32.25" customHeight="1">
      <c r="A229" s="16" t="s">
        <v>351</v>
      </c>
      <c r="B229" s="44" t="s">
        <v>409</v>
      </c>
      <c r="C229" s="44" t="s">
        <v>433</v>
      </c>
      <c r="D229" s="44" t="s">
        <v>81</v>
      </c>
      <c r="E229" s="44" t="s">
        <v>375</v>
      </c>
      <c r="F229" s="56">
        <f>6547900</f>
        <v>6547900</v>
      </c>
      <c r="G229" s="88"/>
      <c r="H229" s="56">
        <f>F229+G229</f>
        <v>6547900</v>
      </c>
      <c r="I229" s="88"/>
      <c r="J229" s="56">
        <f>H229+I229</f>
        <v>6547900</v>
      </c>
    </row>
    <row r="230" spans="1:10" ht="19.5" customHeight="1">
      <c r="A230" s="9" t="s">
        <v>450</v>
      </c>
      <c r="B230" s="42" t="s">
        <v>409</v>
      </c>
      <c r="C230" s="42">
        <v>1003</v>
      </c>
      <c r="D230" s="42"/>
      <c r="E230" s="42"/>
      <c r="F230" s="56">
        <f>F240+F236+F251+F231</f>
        <v>105833794</v>
      </c>
      <c r="G230" s="88"/>
      <c r="H230" s="56">
        <f>H240+H236+H251+H231</f>
        <v>105190706.38</v>
      </c>
      <c r="I230" s="88"/>
      <c r="J230" s="56">
        <f>J240+J236+J251+J231</f>
        <v>105190706.38</v>
      </c>
    </row>
    <row r="231" spans="1:10" ht="19.5" customHeight="1">
      <c r="A231" s="16" t="s">
        <v>285</v>
      </c>
      <c r="B231" s="42" t="s">
        <v>409</v>
      </c>
      <c r="C231" s="42" t="s">
        <v>417</v>
      </c>
      <c r="D231" s="42" t="s">
        <v>118</v>
      </c>
      <c r="E231" s="42"/>
      <c r="F231" s="56">
        <f>F232</f>
        <v>2529900</v>
      </c>
      <c r="G231" s="88"/>
      <c r="H231" s="56">
        <f>H232+H234</f>
        <v>2629900</v>
      </c>
      <c r="I231" s="88"/>
      <c r="J231" s="56">
        <f>J232+J234</f>
        <v>2629900</v>
      </c>
    </row>
    <row r="232" spans="1:10" ht="82.5" customHeight="1">
      <c r="A232" s="101" t="s">
        <v>500</v>
      </c>
      <c r="B232" s="42" t="s">
        <v>409</v>
      </c>
      <c r="C232" s="42" t="s">
        <v>417</v>
      </c>
      <c r="D232" s="42" t="s">
        <v>501</v>
      </c>
      <c r="E232" s="42"/>
      <c r="F232" s="56">
        <f>F233</f>
        <v>2529900</v>
      </c>
      <c r="G232" s="88"/>
      <c r="H232" s="56">
        <f>H233</f>
        <v>2529900</v>
      </c>
      <c r="I232" s="88"/>
      <c r="J232" s="56">
        <f>J233</f>
        <v>2529900</v>
      </c>
    </row>
    <row r="233" spans="1:10" ht="55.5" customHeight="1">
      <c r="A233" s="17" t="s">
        <v>371</v>
      </c>
      <c r="B233" s="42" t="s">
        <v>409</v>
      </c>
      <c r="C233" s="42" t="s">
        <v>417</v>
      </c>
      <c r="D233" s="42" t="s">
        <v>501</v>
      </c>
      <c r="E233" s="42" t="s">
        <v>362</v>
      </c>
      <c r="F233" s="56">
        <v>2529900</v>
      </c>
      <c r="G233" s="88"/>
      <c r="H233" s="56">
        <f>F233+G233</f>
        <v>2529900</v>
      </c>
      <c r="I233" s="88"/>
      <c r="J233" s="56">
        <f>H233+I233</f>
        <v>2529900</v>
      </c>
    </row>
    <row r="234" spans="1:10" ht="33" customHeight="1">
      <c r="A234" s="111" t="s">
        <v>516</v>
      </c>
      <c r="B234" s="42" t="s">
        <v>409</v>
      </c>
      <c r="C234" s="42">
        <v>1003</v>
      </c>
      <c r="D234" s="42" t="s">
        <v>119</v>
      </c>
      <c r="E234" s="42"/>
      <c r="F234" s="42"/>
      <c r="G234" s="88"/>
      <c r="H234" s="56">
        <f>H235</f>
        <v>100000</v>
      </c>
      <c r="I234" s="88"/>
      <c r="J234" s="56">
        <f>J235</f>
        <v>100000</v>
      </c>
    </row>
    <row r="235" spans="1:10" ht="55.5" customHeight="1">
      <c r="A235" s="30" t="s">
        <v>352</v>
      </c>
      <c r="B235" s="42" t="s">
        <v>409</v>
      </c>
      <c r="C235" s="42">
        <v>1003</v>
      </c>
      <c r="D235" s="42" t="s">
        <v>119</v>
      </c>
      <c r="E235" s="42" t="s">
        <v>376</v>
      </c>
      <c r="F235" s="42"/>
      <c r="G235" s="88">
        <v>100000</v>
      </c>
      <c r="H235" s="56">
        <f>F235+G235</f>
        <v>100000</v>
      </c>
      <c r="I235" s="88"/>
      <c r="J235" s="56">
        <f>H235+I235</f>
        <v>100000</v>
      </c>
    </row>
    <row r="236" spans="1:10" ht="81" customHeight="1">
      <c r="A236" s="23" t="s">
        <v>321</v>
      </c>
      <c r="B236" s="44" t="s">
        <v>409</v>
      </c>
      <c r="C236" s="44" t="s">
        <v>417</v>
      </c>
      <c r="D236" s="44" t="s">
        <v>158</v>
      </c>
      <c r="E236" s="44"/>
      <c r="F236" s="56">
        <f>F237</f>
        <v>437500</v>
      </c>
      <c r="G236" s="88"/>
      <c r="H236" s="56">
        <f>H237</f>
        <v>437500</v>
      </c>
      <c r="I236" s="88"/>
      <c r="J236" s="56">
        <f>J237</f>
        <v>437500</v>
      </c>
    </row>
    <row r="237" spans="1:10" ht="47.25" customHeight="1">
      <c r="A237" s="30" t="s">
        <v>284</v>
      </c>
      <c r="B237" s="44" t="s">
        <v>409</v>
      </c>
      <c r="C237" s="44" t="s">
        <v>417</v>
      </c>
      <c r="D237" s="44" t="s">
        <v>68</v>
      </c>
      <c r="E237" s="44"/>
      <c r="F237" s="56">
        <f>F238</f>
        <v>437500</v>
      </c>
      <c r="G237" s="88"/>
      <c r="H237" s="56">
        <f>H238</f>
        <v>437500</v>
      </c>
      <c r="I237" s="88"/>
      <c r="J237" s="56">
        <f>J238</f>
        <v>437500</v>
      </c>
    </row>
    <row r="238" spans="1:10" ht="48" customHeight="1">
      <c r="A238" s="30" t="s">
        <v>325</v>
      </c>
      <c r="B238" s="44" t="s">
        <v>409</v>
      </c>
      <c r="C238" s="44" t="s">
        <v>417</v>
      </c>
      <c r="D238" s="44" t="s">
        <v>69</v>
      </c>
      <c r="E238" s="44"/>
      <c r="F238" s="56">
        <f>F239</f>
        <v>437500</v>
      </c>
      <c r="G238" s="88"/>
      <c r="H238" s="56">
        <f>H239</f>
        <v>437500</v>
      </c>
      <c r="I238" s="88"/>
      <c r="J238" s="56">
        <f>J239</f>
        <v>437500</v>
      </c>
    </row>
    <row r="239" spans="1:10" ht="45.75" customHeight="1">
      <c r="A239" s="30" t="s">
        <v>352</v>
      </c>
      <c r="B239" s="44" t="s">
        <v>409</v>
      </c>
      <c r="C239" s="44" t="s">
        <v>417</v>
      </c>
      <c r="D239" s="44" t="s">
        <v>69</v>
      </c>
      <c r="E239" s="44" t="s">
        <v>376</v>
      </c>
      <c r="F239" s="56">
        <v>437500</v>
      </c>
      <c r="G239" s="88"/>
      <c r="H239" s="56">
        <f>F239+G239</f>
        <v>437500</v>
      </c>
      <c r="I239" s="88"/>
      <c r="J239" s="56">
        <f>H239+I239</f>
        <v>437500</v>
      </c>
    </row>
    <row r="240" spans="1:10" ht="94.5" customHeight="1">
      <c r="A240" s="19" t="s">
        <v>31</v>
      </c>
      <c r="B240" s="42" t="s">
        <v>409</v>
      </c>
      <c r="C240" s="42">
        <v>1003</v>
      </c>
      <c r="D240" s="42" t="s">
        <v>129</v>
      </c>
      <c r="E240" s="42"/>
      <c r="F240" s="56">
        <f>F241</f>
        <v>102216394</v>
      </c>
      <c r="G240" s="88"/>
      <c r="H240" s="56">
        <f>H241</f>
        <v>101473306.38</v>
      </c>
      <c r="I240" s="88"/>
      <c r="J240" s="56">
        <f>J241</f>
        <v>101473306.38</v>
      </c>
    </row>
    <row r="241" spans="1:10" ht="95.25" customHeight="1">
      <c r="A241" s="112" t="s">
        <v>301</v>
      </c>
      <c r="B241" s="42" t="s">
        <v>409</v>
      </c>
      <c r="C241" s="42" t="s">
        <v>417</v>
      </c>
      <c r="D241" s="42" t="s">
        <v>65</v>
      </c>
      <c r="E241" s="42"/>
      <c r="F241" s="56">
        <f>F242+F245+F248</f>
        <v>102216394</v>
      </c>
      <c r="G241" s="88"/>
      <c r="H241" s="56">
        <f>H242+H245+H248</f>
        <v>101473306.38</v>
      </c>
      <c r="I241" s="88"/>
      <c r="J241" s="56">
        <f>J242+J245+J248</f>
        <v>101473306.38</v>
      </c>
    </row>
    <row r="242" spans="1:10" ht="95.25" customHeight="1">
      <c r="A242" s="112" t="s">
        <v>84</v>
      </c>
      <c r="B242" s="42" t="s">
        <v>409</v>
      </c>
      <c r="C242" s="42" t="s">
        <v>417</v>
      </c>
      <c r="D242" s="42" t="s">
        <v>70</v>
      </c>
      <c r="E242" s="42"/>
      <c r="F242" s="56">
        <f>F244</f>
        <v>13503000</v>
      </c>
      <c r="G242" s="88"/>
      <c r="H242" s="56">
        <f>H244+H243</f>
        <v>12759912.38</v>
      </c>
      <c r="I242" s="88"/>
      <c r="J242" s="56">
        <f>J244+J243</f>
        <v>12759912.38</v>
      </c>
    </row>
    <row r="243" spans="1:10" ht="40.5" customHeight="1">
      <c r="A243" s="17" t="s">
        <v>371</v>
      </c>
      <c r="B243" s="42" t="s">
        <v>409</v>
      </c>
      <c r="C243" s="42" t="s">
        <v>417</v>
      </c>
      <c r="D243" s="42" t="s">
        <v>70</v>
      </c>
      <c r="E243" s="42" t="s">
        <v>362</v>
      </c>
      <c r="F243" s="56"/>
      <c r="G243" s="88">
        <v>188575</v>
      </c>
      <c r="H243" s="56">
        <f>F243+G243</f>
        <v>188575</v>
      </c>
      <c r="I243" s="88"/>
      <c r="J243" s="56">
        <f>H243+I243</f>
        <v>188575</v>
      </c>
    </row>
    <row r="244" spans="1:10" ht="33" customHeight="1">
      <c r="A244" s="16" t="s">
        <v>351</v>
      </c>
      <c r="B244" s="42" t="s">
        <v>409</v>
      </c>
      <c r="C244" s="42" t="s">
        <v>417</v>
      </c>
      <c r="D244" s="42" t="s">
        <v>70</v>
      </c>
      <c r="E244" s="42" t="s">
        <v>375</v>
      </c>
      <c r="F244" s="56">
        <v>13503000</v>
      </c>
      <c r="G244" s="88">
        <v>-931662.62</v>
      </c>
      <c r="H244" s="56">
        <f>F244+G244</f>
        <v>12571337.38</v>
      </c>
      <c r="I244" s="88"/>
      <c r="J244" s="56">
        <f>H244+I244</f>
        <v>12571337.38</v>
      </c>
    </row>
    <row r="245" spans="1:10" ht="96.75" customHeight="1">
      <c r="A245" s="19" t="s">
        <v>85</v>
      </c>
      <c r="B245" s="42" t="s">
        <v>409</v>
      </c>
      <c r="C245" s="42">
        <v>1003</v>
      </c>
      <c r="D245" s="42" t="s">
        <v>71</v>
      </c>
      <c r="E245" s="42"/>
      <c r="F245" s="56">
        <f>F247+F246</f>
        <v>77456394</v>
      </c>
      <c r="G245" s="88"/>
      <c r="H245" s="56">
        <f>H247+H246</f>
        <v>77456394</v>
      </c>
      <c r="I245" s="88"/>
      <c r="J245" s="56">
        <f>J247+J246</f>
        <v>77456394</v>
      </c>
    </row>
    <row r="246" spans="1:10" ht="39" customHeight="1">
      <c r="A246" s="17" t="s">
        <v>371</v>
      </c>
      <c r="B246" s="42" t="s">
        <v>409</v>
      </c>
      <c r="C246" s="42">
        <v>1003</v>
      </c>
      <c r="D246" s="42" t="s">
        <v>71</v>
      </c>
      <c r="E246" s="42" t="s">
        <v>362</v>
      </c>
      <c r="F246" s="56">
        <v>1161846</v>
      </c>
      <c r="G246" s="88"/>
      <c r="H246" s="56">
        <f>F246+G246</f>
        <v>1161846</v>
      </c>
      <c r="I246" s="88"/>
      <c r="J246" s="56">
        <f>H246+I246</f>
        <v>1161846</v>
      </c>
    </row>
    <row r="247" spans="1:10" ht="33.75" customHeight="1">
      <c r="A247" s="16" t="s">
        <v>351</v>
      </c>
      <c r="B247" s="42" t="s">
        <v>409</v>
      </c>
      <c r="C247" s="42">
        <v>1003</v>
      </c>
      <c r="D247" s="42" t="s">
        <v>71</v>
      </c>
      <c r="E247" s="42" t="s">
        <v>375</v>
      </c>
      <c r="F247" s="56">
        <v>76294548</v>
      </c>
      <c r="G247" s="88"/>
      <c r="H247" s="56">
        <f>F247+G247</f>
        <v>76294548</v>
      </c>
      <c r="I247" s="88"/>
      <c r="J247" s="56">
        <f>H247+I247</f>
        <v>76294548</v>
      </c>
    </row>
    <row r="248" spans="1:10" ht="102" customHeight="1">
      <c r="A248" s="19" t="s">
        <v>86</v>
      </c>
      <c r="B248" s="42" t="s">
        <v>409</v>
      </c>
      <c r="C248" s="42" t="s">
        <v>417</v>
      </c>
      <c r="D248" s="42" t="s">
        <v>72</v>
      </c>
      <c r="E248" s="42"/>
      <c r="F248" s="56">
        <f>F250+F249</f>
        <v>11257000</v>
      </c>
      <c r="G248" s="88"/>
      <c r="H248" s="56">
        <f>H250+H249</f>
        <v>11257000</v>
      </c>
      <c r="I248" s="88"/>
      <c r="J248" s="56">
        <f>J250+J249</f>
        <v>11257000</v>
      </c>
    </row>
    <row r="249" spans="1:10" ht="45" customHeight="1">
      <c r="A249" s="17" t="s">
        <v>371</v>
      </c>
      <c r="B249" s="42" t="s">
        <v>409</v>
      </c>
      <c r="C249" s="42" t="s">
        <v>417</v>
      </c>
      <c r="D249" s="42" t="s">
        <v>72</v>
      </c>
      <c r="E249" s="42" t="s">
        <v>362</v>
      </c>
      <c r="F249" s="56">
        <v>168855</v>
      </c>
      <c r="G249" s="88"/>
      <c r="H249" s="56">
        <f>F249+G249</f>
        <v>168855</v>
      </c>
      <c r="I249" s="88"/>
      <c r="J249" s="56">
        <f>H249+I249</f>
        <v>168855</v>
      </c>
    </row>
    <row r="250" spans="1:10" ht="31.5" customHeight="1">
      <c r="A250" s="16" t="s">
        <v>351</v>
      </c>
      <c r="B250" s="44" t="s">
        <v>409</v>
      </c>
      <c r="C250" s="44" t="s">
        <v>417</v>
      </c>
      <c r="D250" s="44" t="s">
        <v>72</v>
      </c>
      <c r="E250" s="42" t="s">
        <v>375</v>
      </c>
      <c r="F250" s="56">
        <v>11088145</v>
      </c>
      <c r="G250" s="88"/>
      <c r="H250" s="56">
        <f>F250+G250</f>
        <v>11088145</v>
      </c>
      <c r="I250" s="88"/>
      <c r="J250" s="56">
        <f>H250+I250</f>
        <v>11088145</v>
      </c>
    </row>
    <row r="251" spans="1:13" s="7" customFormat="1" ht="81.75" customHeight="1">
      <c r="A251" s="40" t="s">
        <v>314</v>
      </c>
      <c r="B251" s="42" t="s">
        <v>409</v>
      </c>
      <c r="C251" s="42" t="s">
        <v>417</v>
      </c>
      <c r="D251" s="42" t="s">
        <v>57</v>
      </c>
      <c r="E251" s="44"/>
      <c r="F251" s="56">
        <f>F252</f>
        <v>650000</v>
      </c>
      <c r="G251" s="108"/>
      <c r="H251" s="56">
        <f>H252</f>
        <v>650000</v>
      </c>
      <c r="I251" s="108"/>
      <c r="J251" s="56">
        <f>J252</f>
        <v>650000</v>
      </c>
      <c r="K251" s="6"/>
      <c r="L251" s="6"/>
      <c r="M251" s="6"/>
    </row>
    <row r="252" spans="1:13" s="7" customFormat="1" ht="84" customHeight="1">
      <c r="A252" s="9" t="s">
        <v>379</v>
      </c>
      <c r="B252" s="44" t="s">
        <v>409</v>
      </c>
      <c r="C252" s="44" t="s">
        <v>417</v>
      </c>
      <c r="D252" s="44" t="s">
        <v>73</v>
      </c>
      <c r="E252" s="44"/>
      <c r="F252" s="56">
        <f>F253</f>
        <v>650000</v>
      </c>
      <c r="G252" s="108"/>
      <c r="H252" s="56">
        <f>H253</f>
        <v>650000</v>
      </c>
      <c r="I252" s="108"/>
      <c r="J252" s="56">
        <f>J253</f>
        <v>650000</v>
      </c>
      <c r="K252" s="6"/>
      <c r="L252" s="6"/>
      <c r="M252" s="6"/>
    </row>
    <row r="253" spans="1:13" s="7" customFormat="1" ht="64.5" customHeight="1">
      <c r="A253" s="9" t="s">
        <v>380</v>
      </c>
      <c r="B253" s="44" t="s">
        <v>409</v>
      </c>
      <c r="C253" s="44" t="s">
        <v>417</v>
      </c>
      <c r="D253" s="44" t="s">
        <v>74</v>
      </c>
      <c r="E253" s="44"/>
      <c r="F253" s="56">
        <f>F254</f>
        <v>650000</v>
      </c>
      <c r="G253" s="108"/>
      <c r="H253" s="56">
        <f>H254</f>
        <v>650000</v>
      </c>
      <c r="I253" s="108"/>
      <c r="J253" s="56">
        <f>J254</f>
        <v>650000</v>
      </c>
      <c r="K253" s="6"/>
      <c r="L253" s="6"/>
      <c r="M253" s="6"/>
    </row>
    <row r="254" spans="1:13" s="7" customFormat="1" ht="46.5" customHeight="1">
      <c r="A254" s="30" t="s">
        <v>352</v>
      </c>
      <c r="B254" s="44" t="s">
        <v>409</v>
      </c>
      <c r="C254" s="44" t="s">
        <v>417</v>
      </c>
      <c r="D254" s="44" t="s">
        <v>74</v>
      </c>
      <c r="E254" s="44" t="s">
        <v>376</v>
      </c>
      <c r="F254" s="56">
        <v>650000</v>
      </c>
      <c r="G254" s="108"/>
      <c r="H254" s="56">
        <f>F254+G254</f>
        <v>650000</v>
      </c>
      <c r="I254" s="108"/>
      <c r="J254" s="56">
        <f>H254+I254</f>
        <v>650000</v>
      </c>
      <c r="K254" s="6"/>
      <c r="L254" s="6"/>
      <c r="M254" s="6"/>
    </row>
    <row r="255" spans="1:13" s="7" customFormat="1" ht="32.25" customHeight="1">
      <c r="A255" s="9" t="s">
        <v>102</v>
      </c>
      <c r="B255" s="44" t="s">
        <v>409</v>
      </c>
      <c r="C255" s="44" t="s">
        <v>0</v>
      </c>
      <c r="D255" s="44"/>
      <c r="E255" s="44"/>
      <c r="F255" s="57">
        <f>F260+F256</f>
        <v>3986606</v>
      </c>
      <c r="G255" s="108"/>
      <c r="H255" s="57">
        <f>H260+H256</f>
        <v>4779493.62</v>
      </c>
      <c r="I255" s="108"/>
      <c r="J255" s="57">
        <f>J260+J256</f>
        <v>4779493.62</v>
      </c>
      <c r="K255" s="6"/>
      <c r="L255" s="6"/>
      <c r="M255" s="6"/>
    </row>
    <row r="256" spans="1:13" s="7" customFormat="1" ht="81.75" customHeight="1">
      <c r="A256" s="27" t="s">
        <v>265</v>
      </c>
      <c r="B256" s="44" t="s">
        <v>409</v>
      </c>
      <c r="C256" s="44" t="s">
        <v>0</v>
      </c>
      <c r="D256" s="44" t="s">
        <v>132</v>
      </c>
      <c r="E256" s="44"/>
      <c r="F256" s="57">
        <f>F257</f>
        <v>350000</v>
      </c>
      <c r="G256" s="108"/>
      <c r="H256" s="57">
        <f>H257</f>
        <v>399800</v>
      </c>
      <c r="I256" s="108"/>
      <c r="J256" s="57">
        <f>J257</f>
        <v>399800</v>
      </c>
      <c r="K256" s="6"/>
      <c r="L256" s="6"/>
      <c r="M256" s="6"/>
    </row>
    <row r="257" spans="1:13" s="7" customFormat="1" ht="69" customHeight="1">
      <c r="A257" s="11" t="s">
        <v>310</v>
      </c>
      <c r="B257" s="44" t="s">
        <v>409</v>
      </c>
      <c r="C257" s="44" t="s">
        <v>0</v>
      </c>
      <c r="D257" s="44" t="s">
        <v>75</v>
      </c>
      <c r="E257" s="44"/>
      <c r="F257" s="57">
        <f>F259</f>
        <v>350000</v>
      </c>
      <c r="G257" s="108"/>
      <c r="H257" s="57">
        <f>H259</f>
        <v>399800</v>
      </c>
      <c r="I257" s="108"/>
      <c r="J257" s="57">
        <f>J259</f>
        <v>399800</v>
      </c>
      <c r="K257" s="6"/>
      <c r="L257" s="6"/>
      <c r="M257" s="6"/>
    </row>
    <row r="258" spans="1:13" s="7" customFormat="1" ht="51.75" customHeight="1">
      <c r="A258" s="11" t="s">
        <v>254</v>
      </c>
      <c r="B258" s="44" t="s">
        <v>409</v>
      </c>
      <c r="C258" s="44" t="s">
        <v>0</v>
      </c>
      <c r="D258" s="44" t="s">
        <v>76</v>
      </c>
      <c r="E258" s="44"/>
      <c r="F258" s="57">
        <f>F259</f>
        <v>350000</v>
      </c>
      <c r="G258" s="108"/>
      <c r="H258" s="57">
        <f>H259</f>
        <v>399800</v>
      </c>
      <c r="I258" s="108"/>
      <c r="J258" s="57">
        <f>J259</f>
        <v>399800</v>
      </c>
      <c r="K258" s="6"/>
      <c r="L258" s="6"/>
      <c r="M258" s="6"/>
    </row>
    <row r="259" spans="1:13" s="7" customFormat="1" ht="44.25" customHeight="1">
      <c r="A259" s="13" t="s">
        <v>383</v>
      </c>
      <c r="B259" s="44" t="s">
        <v>409</v>
      </c>
      <c r="C259" s="44" t="s">
        <v>0</v>
      </c>
      <c r="D259" s="44" t="s">
        <v>76</v>
      </c>
      <c r="E259" s="44" t="s">
        <v>382</v>
      </c>
      <c r="F259" s="56">
        <v>350000</v>
      </c>
      <c r="G259" s="108">
        <v>49800</v>
      </c>
      <c r="H259" s="56">
        <f>F259+G259</f>
        <v>399800</v>
      </c>
      <c r="I259" s="108"/>
      <c r="J259" s="56">
        <f>H259+I259</f>
        <v>399800</v>
      </c>
      <c r="K259" s="6"/>
      <c r="L259" s="6"/>
      <c r="M259" s="6"/>
    </row>
    <row r="260" spans="1:13" s="7" customFormat="1" ht="34.5" customHeight="1">
      <c r="A260" s="19" t="s">
        <v>103</v>
      </c>
      <c r="B260" s="44" t="s">
        <v>409</v>
      </c>
      <c r="C260" s="44" t="s">
        <v>0</v>
      </c>
      <c r="D260" s="44" t="s">
        <v>130</v>
      </c>
      <c r="E260" s="44"/>
      <c r="F260" s="57">
        <f>F264</f>
        <v>3636606</v>
      </c>
      <c r="G260" s="108"/>
      <c r="H260" s="57">
        <f>H264+H261</f>
        <v>4379693.62</v>
      </c>
      <c r="I260" s="108"/>
      <c r="J260" s="57">
        <f>J264+J261</f>
        <v>4379693.62</v>
      </c>
      <c r="K260" s="6"/>
      <c r="L260" s="6"/>
      <c r="M260" s="6"/>
    </row>
    <row r="261" spans="1:13" s="7" customFormat="1" ht="34.5" customHeight="1">
      <c r="A261" s="19" t="s">
        <v>515</v>
      </c>
      <c r="B261" s="44" t="s">
        <v>409</v>
      </c>
      <c r="C261" s="44" t="s">
        <v>0</v>
      </c>
      <c r="D261" s="44" t="s">
        <v>514</v>
      </c>
      <c r="E261" s="44"/>
      <c r="F261" s="57"/>
      <c r="G261" s="108"/>
      <c r="H261" s="57">
        <f>H262+H263</f>
        <v>743087.62</v>
      </c>
      <c r="I261" s="108"/>
      <c r="J261" s="57">
        <f>J262+J263</f>
        <v>743087.62</v>
      </c>
      <c r="K261" s="6"/>
      <c r="L261" s="6"/>
      <c r="M261" s="6"/>
    </row>
    <row r="262" spans="1:13" s="7" customFormat="1" ht="34.5" customHeight="1">
      <c r="A262" s="19" t="s">
        <v>361</v>
      </c>
      <c r="B262" s="44" t="s">
        <v>409</v>
      </c>
      <c r="C262" s="44" t="s">
        <v>0</v>
      </c>
      <c r="D262" s="44" t="s">
        <v>514</v>
      </c>
      <c r="E262" s="44" t="s">
        <v>360</v>
      </c>
      <c r="F262" s="57"/>
      <c r="G262" s="108">
        <v>432148</v>
      </c>
      <c r="H262" s="57">
        <f>F262+G262</f>
        <v>432148</v>
      </c>
      <c r="I262" s="108"/>
      <c r="J262" s="57">
        <f>H262+I262</f>
        <v>432148</v>
      </c>
      <c r="K262" s="6"/>
      <c r="L262" s="6"/>
      <c r="M262" s="6"/>
    </row>
    <row r="263" spans="1:13" s="7" customFormat="1" ht="34.5" customHeight="1">
      <c r="A263" s="68" t="s">
        <v>371</v>
      </c>
      <c r="B263" s="44" t="s">
        <v>409</v>
      </c>
      <c r="C263" s="44" t="s">
        <v>0</v>
      </c>
      <c r="D263" s="44" t="s">
        <v>514</v>
      </c>
      <c r="E263" s="44" t="s">
        <v>362</v>
      </c>
      <c r="F263" s="57"/>
      <c r="G263" s="108">
        <v>310939.62</v>
      </c>
      <c r="H263" s="57">
        <f>F263+G263</f>
        <v>310939.62</v>
      </c>
      <c r="I263" s="108"/>
      <c r="J263" s="57">
        <f>H263+I263</f>
        <v>310939.62</v>
      </c>
      <c r="K263" s="6"/>
      <c r="L263" s="6"/>
      <c r="M263" s="6"/>
    </row>
    <row r="264" spans="1:13" s="7" customFormat="1" ht="21" customHeight="1">
      <c r="A264" s="19" t="s">
        <v>104</v>
      </c>
      <c r="B264" s="44" t="s">
        <v>409</v>
      </c>
      <c r="C264" s="44" t="s">
        <v>0</v>
      </c>
      <c r="D264" s="44" t="s">
        <v>77</v>
      </c>
      <c r="E264" s="44"/>
      <c r="F264" s="57">
        <f>F265+F266</f>
        <v>3636606</v>
      </c>
      <c r="G264" s="108"/>
      <c r="H264" s="57">
        <f>H265+H266</f>
        <v>3636606</v>
      </c>
      <c r="I264" s="108"/>
      <c r="J264" s="57">
        <f>J265+J266</f>
        <v>3636606</v>
      </c>
      <c r="K264" s="6"/>
      <c r="L264" s="6"/>
      <c r="M264" s="6"/>
    </row>
    <row r="265" spans="1:13" s="7" customFormat="1" ht="31.5" customHeight="1">
      <c r="A265" s="19" t="s">
        <v>361</v>
      </c>
      <c r="B265" s="44" t="s">
        <v>409</v>
      </c>
      <c r="C265" s="44" t="s">
        <v>0</v>
      </c>
      <c r="D265" s="44" t="s">
        <v>77</v>
      </c>
      <c r="E265" s="44" t="s">
        <v>360</v>
      </c>
      <c r="F265" s="57">
        <v>2218446</v>
      </c>
      <c r="G265" s="108"/>
      <c r="H265" s="57">
        <f>F265+G265</f>
        <v>2218446</v>
      </c>
      <c r="I265" s="108"/>
      <c r="J265" s="57">
        <f>H265+I265</f>
        <v>2218446</v>
      </c>
      <c r="K265" s="6"/>
      <c r="L265" s="6"/>
      <c r="M265" s="6"/>
    </row>
    <row r="266" spans="1:13" s="7" customFormat="1" ht="33" customHeight="1">
      <c r="A266" s="68" t="s">
        <v>371</v>
      </c>
      <c r="B266" s="44" t="s">
        <v>409</v>
      </c>
      <c r="C266" s="44" t="s">
        <v>0</v>
      </c>
      <c r="D266" s="44" t="s">
        <v>77</v>
      </c>
      <c r="E266" s="44" t="s">
        <v>362</v>
      </c>
      <c r="F266" s="56">
        <v>1418160</v>
      </c>
      <c r="G266" s="108"/>
      <c r="H266" s="56">
        <f>F266+G266</f>
        <v>1418160</v>
      </c>
      <c r="I266" s="108"/>
      <c r="J266" s="56">
        <f>H266+I266</f>
        <v>1418160</v>
      </c>
      <c r="K266" s="6"/>
      <c r="L266" s="6"/>
      <c r="M266" s="6"/>
    </row>
    <row r="267" spans="1:10" ht="30" customHeight="1" hidden="1">
      <c r="A267" s="22" t="s">
        <v>477</v>
      </c>
      <c r="B267" s="44" t="s">
        <v>409</v>
      </c>
      <c r="C267" s="44" t="s">
        <v>0</v>
      </c>
      <c r="D267" s="44"/>
      <c r="E267" s="44"/>
      <c r="F267" s="92"/>
      <c r="G267" s="88"/>
      <c r="H267" s="92"/>
      <c r="I267" s="88"/>
      <c r="J267" s="92"/>
    </row>
    <row r="268" spans="1:10" ht="49.5" customHeight="1" hidden="1">
      <c r="A268" s="9" t="s">
        <v>3</v>
      </c>
      <c r="B268" s="44" t="s">
        <v>409</v>
      </c>
      <c r="C268" s="44" t="s">
        <v>0</v>
      </c>
      <c r="D268" s="44"/>
      <c r="E268" s="44"/>
      <c r="F268" s="92"/>
      <c r="G268" s="88"/>
      <c r="H268" s="92"/>
      <c r="I268" s="88"/>
      <c r="J268" s="92"/>
    </row>
    <row r="269" spans="1:10" ht="42.75" customHeight="1" hidden="1">
      <c r="A269" s="9" t="s">
        <v>12</v>
      </c>
      <c r="B269" s="44" t="s">
        <v>409</v>
      </c>
      <c r="C269" s="44" t="s">
        <v>0</v>
      </c>
      <c r="D269" s="44"/>
      <c r="E269" s="44" t="s">
        <v>8</v>
      </c>
      <c r="F269" s="92"/>
      <c r="G269" s="88"/>
      <c r="H269" s="92"/>
      <c r="I269" s="88"/>
      <c r="J269" s="92"/>
    </row>
    <row r="270" spans="1:10" ht="53.25" customHeight="1" hidden="1">
      <c r="A270" s="9" t="s">
        <v>13</v>
      </c>
      <c r="B270" s="44" t="s">
        <v>409</v>
      </c>
      <c r="C270" s="44" t="s">
        <v>0</v>
      </c>
      <c r="D270" s="44"/>
      <c r="E270" s="44" t="s">
        <v>9</v>
      </c>
      <c r="F270" s="92"/>
      <c r="G270" s="88"/>
      <c r="H270" s="92"/>
      <c r="I270" s="88"/>
      <c r="J270" s="92"/>
    </row>
    <row r="271" spans="1:10" ht="41.25" customHeight="1" hidden="1">
      <c r="A271" s="9" t="s">
        <v>14</v>
      </c>
      <c r="B271" s="44" t="s">
        <v>409</v>
      </c>
      <c r="C271" s="44" t="s">
        <v>0</v>
      </c>
      <c r="D271" s="44"/>
      <c r="E271" s="44" t="s">
        <v>10</v>
      </c>
      <c r="F271" s="92"/>
      <c r="G271" s="88"/>
      <c r="H271" s="92"/>
      <c r="I271" s="88"/>
      <c r="J271" s="92"/>
    </row>
    <row r="272" spans="1:10" ht="41.25" customHeight="1" hidden="1">
      <c r="A272" s="17" t="s">
        <v>23</v>
      </c>
      <c r="B272" s="44" t="s">
        <v>409</v>
      </c>
      <c r="C272" s="44" t="s">
        <v>0</v>
      </c>
      <c r="D272" s="44"/>
      <c r="E272" s="44" t="s">
        <v>22</v>
      </c>
      <c r="F272" s="92"/>
      <c r="G272" s="88"/>
      <c r="H272" s="92"/>
      <c r="I272" s="88"/>
      <c r="J272" s="92"/>
    </row>
    <row r="273" spans="1:10" ht="54.75" customHeight="1" hidden="1">
      <c r="A273" s="24" t="s">
        <v>460</v>
      </c>
      <c r="B273" s="44" t="s">
        <v>409</v>
      </c>
      <c r="C273" s="44" t="s">
        <v>0</v>
      </c>
      <c r="D273" s="44"/>
      <c r="E273" s="44"/>
      <c r="F273" s="92"/>
      <c r="G273" s="88"/>
      <c r="H273" s="92"/>
      <c r="I273" s="88"/>
      <c r="J273" s="92"/>
    </row>
    <row r="274" spans="1:10" ht="25.5" customHeight="1" hidden="1">
      <c r="A274" s="9" t="s">
        <v>11</v>
      </c>
      <c r="B274" s="44" t="s">
        <v>409</v>
      </c>
      <c r="C274" s="44" t="s">
        <v>0</v>
      </c>
      <c r="D274" s="44"/>
      <c r="E274" s="44" t="s">
        <v>7</v>
      </c>
      <c r="F274" s="92"/>
      <c r="G274" s="88"/>
      <c r="H274" s="92"/>
      <c r="I274" s="88"/>
      <c r="J274" s="92"/>
    </row>
    <row r="275" spans="1:10" ht="41.25" customHeight="1" hidden="1">
      <c r="A275" s="9" t="s">
        <v>12</v>
      </c>
      <c r="B275" s="44" t="s">
        <v>409</v>
      </c>
      <c r="C275" s="44" t="s">
        <v>0</v>
      </c>
      <c r="D275" s="44"/>
      <c r="E275" s="44" t="s">
        <v>8</v>
      </c>
      <c r="F275" s="92"/>
      <c r="G275" s="88"/>
      <c r="H275" s="92"/>
      <c r="I275" s="88"/>
      <c r="J275" s="92"/>
    </row>
    <row r="276" spans="1:10" ht="1.5" customHeight="1" hidden="1">
      <c r="A276" s="9" t="s">
        <v>13</v>
      </c>
      <c r="B276" s="44" t="s">
        <v>409</v>
      </c>
      <c r="C276" s="44" t="s">
        <v>0</v>
      </c>
      <c r="D276" s="44"/>
      <c r="E276" s="44" t="s">
        <v>9</v>
      </c>
      <c r="F276" s="92"/>
      <c r="G276" s="88"/>
      <c r="H276" s="92"/>
      <c r="I276" s="88"/>
      <c r="J276" s="92"/>
    </row>
    <row r="277" spans="1:10" ht="22.5" customHeight="1" hidden="1">
      <c r="A277" s="14" t="s">
        <v>24</v>
      </c>
      <c r="B277" s="44" t="s">
        <v>409</v>
      </c>
      <c r="C277" s="44" t="s">
        <v>0</v>
      </c>
      <c r="D277" s="44"/>
      <c r="E277" s="44" t="s">
        <v>10</v>
      </c>
      <c r="F277" s="92"/>
      <c r="G277" s="88"/>
      <c r="H277" s="92"/>
      <c r="I277" s="88"/>
      <c r="J277" s="92"/>
    </row>
    <row r="278" spans="1:10" ht="15.75">
      <c r="A278" s="9" t="s">
        <v>432</v>
      </c>
      <c r="B278" s="44" t="s">
        <v>409</v>
      </c>
      <c r="C278" s="44" t="s">
        <v>463</v>
      </c>
      <c r="D278" s="44"/>
      <c r="E278" s="44"/>
      <c r="F278" s="57">
        <f>F279</f>
        <v>1135400</v>
      </c>
      <c r="G278" s="88"/>
      <c r="H278" s="57">
        <f>H279</f>
        <v>1135400</v>
      </c>
      <c r="I278" s="88"/>
      <c r="J278" s="57">
        <f>J279</f>
        <v>1121012</v>
      </c>
    </row>
    <row r="279" spans="1:10" ht="15.75">
      <c r="A279" s="9" t="s">
        <v>475</v>
      </c>
      <c r="B279" s="42" t="s">
        <v>409</v>
      </c>
      <c r="C279" s="42" t="s">
        <v>474</v>
      </c>
      <c r="D279" s="42"/>
      <c r="E279" s="42"/>
      <c r="F279" s="56">
        <f>F280</f>
        <v>1135400</v>
      </c>
      <c r="G279" s="88"/>
      <c r="H279" s="56">
        <f>H280</f>
        <v>1135400</v>
      </c>
      <c r="I279" s="88"/>
      <c r="J279" s="56">
        <f>J280</f>
        <v>1121012</v>
      </c>
    </row>
    <row r="280" spans="1:10" ht="78" customHeight="1">
      <c r="A280" s="23" t="s">
        <v>322</v>
      </c>
      <c r="B280" s="44" t="s">
        <v>409</v>
      </c>
      <c r="C280" s="44" t="s">
        <v>474</v>
      </c>
      <c r="D280" s="44" t="s">
        <v>158</v>
      </c>
      <c r="E280" s="44"/>
      <c r="F280" s="57">
        <f>F281</f>
        <v>1135400</v>
      </c>
      <c r="G280" s="88"/>
      <c r="H280" s="57">
        <f>H281</f>
        <v>1135400</v>
      </c>
      <c r="I280" s="88"/>
      <c r="J280" s="57">
        <f>J281</f>
        <v>1121012</v>
      </c>
    </row>
    <row r="281" spans="1:10" ht="67.5" customHeight="1">
      <c r="A281" s="11" t="s">
        <v>324</v>
      </c>
      <c r="B281" s="44" t="s">
        <v>409</v>
      </c>
      <c r="C281" s="44" t="s">
        <v>474</v>
      </c>
      <c r="D281" s="44" t="s">
        <v>78</v>
      </c>
      <c r="E281" s="44"/>
      <c r="F281" s="57">
        <f>F282</f>
        <v>1135400</v>
      </c>
      <c r="G281" s="88"/>
      <c r="H281" s="57">
        <f>H282</f>
        <v>1135400</v>
      </c>
      <c r="I281" s="88"/>
      <c r="J281" s="57">
        <f>J282</f>
        <v>1121012</v>
      </c>
    </row>
    <row r="282" spans="1:10" ht="30.75" customHeight="1">
      <c r="A282" s="29" t="s">
        <v>307</v>
      </c>
      <c r="B282" s="44" t="s">
        <v>409</v>
      </c>
      <c r="C282" s="44" t="s">
        <v>474</v>
      </c>
      <c r="D282" s="42" t="s">
        <v>340</v>
      </c>
      <c r="E282" s="44"/>
      <c r="F282" s="57">
        <f>F285</f>
        <v>1135400</v>
      </c>
      <c r="G282" s="88"/>
      <c r="H282" s="57">
        <f>H285</f>
        <v>1135400</v>
      </c>
      <c r="I282" s="88"/>
      <c r="J282" s="57">
        <f>J285+J286</f>
        <v>1121012</v>
      </c>
    </row>
    <row r="283" spans="1:10" ht="66.75" customHeight="1" hidden="1">
      <c r="A283" s="18" t="s">
        <v>14</v>
      </c>
      <c r="B283" s="44" t="s">
        <v>409</v>
      </c>
      <c r="C283" s="44" t="s">
        <v>474</v>
      </c>
      <c r="D283" s="42" t="s">
        <v>340</v>
      </c>
      <c r="E283" s="44"/>
      <c r="F283" s="93"/>
      <c r="G283" s="88"/>
      <c r="H283" s="93"/>
      <c r="I283" s="88"/>
      <c r="J283" s="93"/>
    </row>
    <row r="284" spans="1:10" ht="44.25" customHeight="1" hidden="1">
      <c r="A284" s="11" t="s">
        <v>24</v>
      </c>
      <c r="B284" s="44" t="s">
        <v>409</v>
      </c>
      <c r="C284" s="44" t="s">
        <v>474</v>
      </c>
      <c r="D284" s="42" t="s">
        <v>340</v>
      </c>
      <c r="E284" s="44" t="s">
        <v>15</v>
      </c>
      <c r="F284" s="93"/>
      <c r="G284" s="88"/>
      <c r="H284" s="93"/>
      <c r="I284" s="88"/>
      <c r="J284" s="93"/>
    </row>
    <row r="285" spans="1:10" ht="33" customHeight="1">
      <c r="A285" s="68" t="s">
        <v>371</v>
      </c>
      <c r="B285" s="44" t="s">
        <v>409</v>
      </c>
      <c r="C285" s="44" t="s">
        <v>474</v>
      </c>
      <c r="D285" s="42" t="s">
        <v>340</v>
      </c>
      <c r="E285" s="44" t="s">
        <v>362</v>
      </c>
      <c r="F285" s="56">
        <v>1135400</v>
      </c>
      <c r="G285" s="88"/>
      <c r="H285" s="56">
        <f>F285+G285</f>
        <v>1135400</v>
      </c>
      <c r="I285" s="88">
        <v>-39388</v>
      </c>
      <c r="J285" s="56">
        <f>H285+I285</f>
        <v>1096012</v>
      </c>
    </row>
    <row r="286" spans="1:10" ht="33" customHeight="1">
      <c r="A286" s="79" t="s">
        <v>365</v>
      </c>
      <c r="B286" s="44" t="s">
        <v>409</v>
      </c>
      <c r="C286" s="44" t="s">
        <v>474</v>
      </c>
      <c r="D286" s="42" t="s">
        <v>340</v>
      </c>
      <c r="E286" s="44" t="s">
        <v>364</v>
      </c>
      <c r="F286" s="56"/>
      <c r="G286" s="88"/>
      <c r="H286" s="56"/>
      <c r="I286" s="88">
        <v>25000</v>
      </c>
      <c r="J286" s="56">
        <f>H286+I286</f>
        <v>25000</v>
      </c>
    </row>
    <row r="287" spans="1:10" ht="43.5" customHeight="1">
      <c r="A287" s="26" t="s">
        <v>523</v>
      </c>
      <c r="B287" s="44" t="s">
        <v>409</v>
      </c>
      <c r="C287" s="44" t="s">
        <v>520</v>
      </c>
      <c r="D287" s="42"/>
      <c r="E287" s="44"/>
      <c r="F287" s="56"/>
      <c r="G287" s="88"/>
      <c r="H287" s="56">
        <f>H288</f>
        <v>585000</v>
      </c>
      <c r="I287" s="88"/>
      <c r="J287" s="56">
        <f>J288</f>
        <v>585000</v>
      </c>
    </row>
    <row r="288" spans="1:10" ht="27.75" customHeight="1">
      <c r="A288" s="16" t="s">
        <v>285</v>
      </c>
      <c r="B288" s="44" t="s">
        <v>409</v>
      </c>
      <c r="C288" s="44" t="s">
        <v>521</v>
      </c>
      <c r="D288" s="42" t="s">
        <v>118</v>
      </c>
      <c r="E288" s="44"/>
      <c r="F288" s="56"/>
      <c r="G288" s="88"/>
      <c r="H288" s="56">
        <f>H289</f>
        <v>585000</v>
      </c>
      <c r="I288" s="88"/>
      <c r="J288" s="56">
        <f>J289</f>
        <v>585000</v>
      </c>
    </row>
    <row r="289" spans="1:10" ht="90.75" customHeight="1">
      <c r="A289" s="15" t="s">
        <v>133</v>
      </c>
      <c r="B289" s="44" t="s">
        <v>409</v>
      </c>
      <c r="C289" s="44" t="s">
        <v>521</v>
      </c>
      <c r="D289" s="42" t="s">
        <v>522</v>
      </c>
      <c r="E289" s="44"/>
      <c r="F289" s="56"/>
      <c r="G289" s="88"/>
      <c r="H289" s="56">
        <f>H290</f>
        <v>585000</v>
      </c>
      <c r="I289" s="88"/>
      <c r="J289" s="56">
        <f>J290</f>
        <v>585000</v>
      </c>
    </row>
    <row r="290" spans="1:10" ht="33" customHeight="1">
      <c r="A290" s="68" t="s">
        <v>371</v>
      </c>
      <c r="B290" s="44" t="s">
        <v>409</v>
      </c>
      <c r="C290" s="44" t="s">
        <v>521</v>
      </c>
      <c r="D290" s="42" t="s">
        <v>522</v>
      </c>
      <c r="E290" s="44" t="s">
        <v>362</v>
      </c>
      <c r="F290" s="56"/>
      <c r="G290" s="88">
        <v>585000</v>
      </c>
      <c r="H290" s="56">
        <f>F290+G290</f>
        <v>585000</v>
      </c>
      <c r="I290" s="88"/>
      <c r="J290" s="56">
        <f>H290+I290</f>
        <v>585000</v>
      </c>
    </row>
    <row r="291" spans="1:10" ht="47.25" customHeight="1">
      <c r="A291" s="25" t="s">
        <v>472</v>
      </c>
      <c r="B291" s="48" t="s">
        <v>457</v>
      </c>
      <c r="C291" s="44"/>
      <c r="D291" s="44"/>
      <c r="E291" s="44"/>
      <c r="F291" s="94">
        <f>F318+F292+F311+F324+F331</f>
        <v>7171100</v>
      </c>
      <c r="G291" s="88"/>
      <c r="H291" s="94">
        <f>H318+H292+H311+H324+H331+H336</f>
        <v>8122100</v>
      </c>
      <c r="I291" s="88"/>
      <c r="J291" s="94">
        <f>J318+J292+J311+J324+J331+J336</f>
        <v>8107835</v>
      </c>
    </row>
    <row r="292" spans="1:10" ht="79.5" customHeight="1">
      <c r="A292" s="18" t="s">
        <v>286</v>
      </c>
      <c r="B292" s="42" t="s">
        <v>457</v>
      </c>
      <c r="C292" s="42" t="s">
        <v>461</v>
      </c>
      <c r="D292" s="42" t="s">
        <v>134</v>
      </c>
      <c r="E292" s="44"/>
      <c r="F292" s="57">
        <f>F293+F298</f>
        <v>3353800</v>
      </c>
      <c r="G292" s="88"/>
      <c r="H292" s="57">
        <f>H293+H298</f>
        <v>4235800</v>
      </c>
      <c r="I292" s="88"/>
      <c r="J292" s="57">
        <f>J293+J298</f>
        <v>4221535</v>
      </c>
    </row>
    <row r="293" spans="1:10" ht="64.5" customHeight="1">
      <c r="A293" s="26" t="s">
        <v>287</v>
      </c>
      <c r="B293" s="42" t="s">
        <v>457</v>
      </c>
      <c r="C293" s="42" t="s">
        <v>461</v>
      </c>
      <c r="D293" s="42" t="s">
        <v>135</v>
      </c>
      <c r="E293" s="42"/>
      <c r="F293" s="56">
        <f>F294</f>
        <v>62000</v>
      </c>
      <c r="G293" s="88"/>
      <c r="H293" s="56">
        <f>H294+H296</f>
        <v>1013000</v>
      </c>
      <c r="I293" s="88"/>
      <c r="J293" s="56">
        <f>J294+J296</f>
        <v>998735</v>
      </c>
    </row>
    <row r="294" spans="1:10" ht="48.75" customHeight="1">
      <c r="A294" s="18" t="s">
        <v>16</v>
      </c>
      <c r="B294" s="42" t="s">
        <v>457</v>
      </c>
      <c r="C294" s="42" t="s">
        <v>461</v>
      </c>
      <c r="D294" s="42" t="s">
        <v>136</v>
      </c>
      <c r="E294" s="42"/>
      <c r="F294" s="56">
        <f>F295</f>
        <v>62000</v>
      </c>
      <c r="G294" s="88"/>
      <c r="H294" s="56">
        <f>H295</f>
        <v>62000</v>
      </c>
      <c r="I294" s="88"/>
      <c r="J294" s="56">
        <f>J295</f>
        <v>62000</v>
      </c>
    </row>
    <row r="295" spans="1:10" ht="36" customHeight="1">
      <c r="A295" s="68" t="s">
        <v>371</v>
      </c>
      <c r="B295" s="42" t="s">
        <v>457</v>
      </c>
      <c r="C295" s="42" t="s">
        <v>461</v>
      </c>
      <c r="D295" s="42" t="s">
        <v>136</v>
      </c>
      <c r="E295" s="42" t="s">
        <v>362</v>
      </c>
      <c r="F295" s="56">
        <f>20000+42000</f>
        <v>62000</v>
      </c>
      <c r="G295" s="88"/>
      <c r="H295" s="56">
        <f>F295+G295</f>
        <v>62000</v>
      </c>
      <c r="I295" s="88"/>
      <c r="J295" s="56">
        <f>H295+I295</f>
        <v>62000</v>
      </c>
    </row>
    <row r="296" spans="1:10" ht="53.25" customHeight="1">
      <c r="A296" s="26" t="s">
        <v>519</v>
      </c>
      <c r="B296" s="42" t="s">
        <v>457</v>
      </c>
      <c r="C296" s="42" t="s">
        <v>461</v>
      </c>
      <c r="D296" s="42" t="s">
        <v>518</v>
      </c>
      <c r="E296" s="42"/>
      <c r="F296" s="56"/>
      <c r="G296" s="88"/>
      <c r="H296" s="56">
        <f>H297</f>
        <v>951000</v>
      </c>
      <c r="I296" s="88"/>
      <c r="J296" s="56">
        <f>J297</f>
        <v>936735</v>
      </c>
    </row>
    <row r="297" spans="1:10" ht="36" customHeight="1">
      <c r="A297" s="68" t="s">
        <v>371</v>
      </c>
      <c r="B297" s="42" t="s">
        <v>457</v>
      </c>
      <c r="C297" s="42" t="s">
        <v>461</v>
      </c>
      <c r="D297" s="42" t="s">
        <v>518</v>
      </c>
      <c r="E297" s="42" t="s">
        <v>362</v>
      </c>
      <c r="F297" s="56"/>
      <c r="G297" s="88">
        <v>951000</v>
      </c>
      <c r="H297" s="56">
        <f>F297+G297</f>
        <v>951000</v>
      </c>
      <c r="I297" s="88">
        <v>-14265</v>
      </c>
      <c r="J297" s="56">
        <f>H297+I297</f>
        <v>936735</v>
      </c>
    </row>
    <row r="298" spans="1:10" ht="81" customHeight="1">
      <c r="A298" s="26" t="s">
        <v>318</v>
      </c>
      <c r="B298" s="42" t="s">
        <v>457</v>
      </c>
      <c r="C298" s="42" t="s">
        <v>461</v>
      </c>
      <c r="D298" s="42" t="s">
        <v>137</v>
      </c>
      <c r="E298" s="42"/>
      <c r="F298" s="67">
        <f>F299+F302+F305+F307</f>
        <v>3291800</v>
      </c>
      <c r="G298" s="88"/>
      <c r="H298" s="67">
        <f>H299+H302+H305+H307</f>
        <v>3222800</v>
      </c>
      <c r="I298" s="88"/>
      <c r="J298" s="67">
        <f>J299+J302+J305+J307+J309</f>
        <v>3222800</v>
      </c>
    </row>
    <row r="299" spans="1:10" ht="47.25" customHeight="1">
      <c r="A299" s="18" t="s">
        <v>261</v>
      </c>
      <c r="B299" s="42" t="s">
        <v>457</v>
      </c>
      <c r="C299" s="42" t="s">
        <v>461</v>
      </c>
      <c r="D299" s="42" t="s">
        <v>138</v>
      </c>
      <c r="E299" s="42"/>
      <c r="F299" s="67">
        <f>F300+F301</f>
        <v>2179500</v>
      </c>
      <c r="G299" s="88"/>
      <c r="H299" s="67">
        <f>H300+H301</f>
        <v>2187500</v>
      </c>
      <c r="I299" s="88"/>
      <c r="J299" s="67">
        <f>J300+J301</f>
        <v>2187500</v>
      </c>
    </row>
    <row r="300" spans="1:10" ht="33" customHeight="1">
      <c r="A300" s="18" t="s">
        <v>355</v>
      </c>
      <c r="B300" s="42" t="s">
        <v>457</v>
      </c>
      <c r="C300" s="42" t="s">
        <v>461</v>
      </c>
      <c r="D300" s="42" t="s">
        <v>138</v>
      </c>
      <c r="E300" s="42" t="s">
        <v>370</v>
      </c>
      <c r="F300" s="67">
        <v>2048666</v>
      </c>
      <c r="G300" s="88"/>
      <c r="H300" s="67">
        <f>F300+G300</f>
        <v>2048666</v>
      </c>
      <c r="I300" s="88"/>
      <c r="J300" s="67">
        <f>H300+I300</f>
        <v>2048666</v>
      </c>
    </row>
    <row r="301" spans="1:10" ht="32.25" customHeight="1">
      <c r="A301" s="68" t="s">
        <v>371</v>
      </c>
      <c r="B301" s="42" t="s">
        <v>457</v>
      </c>
      <c r="C301" s="42" t="s">
        <v>461</v>
      </c>
      <c r="D301" s="42" t="s">
        <v>138</v>
      </c>
      <c r="E301" s="42" t="s">
        <v>362</v>
      </c>
      <c r="F301" s="56">
        <v>130834</v>
      </c>
      <c r="G301" s="88">
        <v>8000</v>
      </c>
      <c r="H301" s="56">
        <f>F301+G301</f>
        <v>138834</v>
      </c>
      <c r="I301" s="88"/>
      <c r="J301" s="56">
        <f>H301+I301</f>
        <v>138834</v>
      </c>
    </row>
    <row r="302" spans="1:10" ht="30" customHeight="1">
      <c r="A302" s="18" t="s">
        <v>455</v>
      </c>
      <c r="B302" s="42" t="s">
        <v>457</v>
      </c>
      <c r="C302" s="42" t="s">
        <v>461</v>
      </c>
      <c r="D302" s="42" t="s">
        <v>139</v>
      </c>
      <c r="E302" s="42"/>
      <c r="F302" s="57">
        <f>F303+F304</f>
        <v>969300</v>
      </c>
      <c r="G302" s="88"/>
      <c r="H302" s="57">
        <f>H303+H304</f>
        <v>977300</v>
      </c>
      <c r="I302" s="88"/>
      <c r="J302" s="57">
        <f>J303+J304</f>
        <v>977300</v>
      </c>
    </row>
    <row r="303" spans="1:10" ht="30" customHeight="1">
      <c r="A303" s="19" t="s">
        <v>361</v>
      </c>
      <c r="B303" s="42" t="s">
        <v>457</v>
      </c>
      <c r="C303" s="42" t="s">
        <v>461</v>
      </c>
      <c r="D303" s="42" t="s">
        <v>139</v>
      </c>
      <c r="E303" s="42" t="s">
        <v>360</v>
      </c>
      <c r="F303" s="57">
        <v>806385</v>
      </c>
      <c r="G303" s="88"/>
      <c r="H303" s="57">
        <f>F303+G303</f>
        <v>806385</v>
      </c>
      <c r="I303" s="88"/>
      <c r="J303" s="57">
        <f>H303+I303</f>
        <v>806385</v>
      </c>
    </row>
    <row r="304" spans="1:10" ht="43.5" customHeight="1">
      <c r="A304" s="68" t="s">
        <v>371</v>
      </c>
      <c r="B304" s="42" t="s">
        <v>457</v>
      </c>
      <c r="C304" s="42" t="s">
        <v>461</v>
      </c>
      <c r="D304" s="42" t="s">
        <v>139</v>
      </c>
      <c r="E304" s="42" t="s">
        <v>362</v>
      </c>
      <c r="F304" s="56">
        <v>162915</v>
      </c>
      <c r="G304" s="88">
        <v>8000</v>
      </c>
      <c r="H304" s="56">
        <f>F304+G304</f>
        <v>170915</v>
      </c>
      <c r="I304" s="88"/>
      <c r="J304" s="56">
        <f>H304+I304</f>
        <v>170915</v>
      </c>
    </row>
    <row r="305" spans="1:10" ht="18.75" customHeight="1">
      <c r="A305" s="11" t="s">
        <v>288</v>
      </c>
      <c r="B305" s="42" t="s">
        <v>457</v>
      </c>
      <c r="C305" s="42" t="s">
        <v>461</v>
      </c>
      <c r="D305" s="42" t="s">
        <v>140</v>
      </c>
      <c r="E305" s="42"/>
      <c r="F305" s="57">
        <f>F306</f>
        <v>58000</v>
      </c>
      <c r="G305" s="88"/>
      <c r="H305" s="57">
        <f>H306</f>
        <v>58000</v>
      </c>
      <c r="I305" s="88"/>
      <c r="J305" s="57">
        <f>J306</f>
        <v>58000</v>
      </c>
    </row>
    <row r="306" spans="1:10" ht="31.5" customHeight="1">
      <c r="A306" s="68" t="s">
        <v>371</v>
      </c>
      <c r="B306" s="42" t="s">
        <v>457</v>
      </c>
      <c r="C306" s="42" t="s">
        <v>461</v>
      </c>
      <c r="D306" s="42" t="s">
        <v>140</v>
      </c>
      <c r="E306" s="49" t="s">
        <v>362</v>
      </c>
      <c r="F306" s="57">
        <v>58000</v>
      </c>
      <c r="G306" s="88"/>
      <c r="H306" s="57">
        <f>F306+G306</f>
        <v>58000</v>
      </c>
      <c r="I306" s="88"/>
      <c r="J306" s="57">
        <f>H306+I306</f>
        <v>58000</v>
      </c>
    </row>
    <row r="307" spans="1:10" ht="30.75" customHeight="1">
      <c r="A307" s="26" t="s">
        <v>344</v>
      </c>
      <c r="B307" s="42" t="s">
        <v>457</v>
      </c>
      <c r="C307" s="42" t="s">
        <v>461</v>
      </c>
      <c r="D307" s="49" t="s">
        <v>345</v>
      </c>
      <c r="E307" s="49"/>
      <c r="F307" s="57">
        <f>F308</f>
        <v>85000</v>
      </c>
      <c r="G307" s="88"/>
      <c r="H307" s="57">
        <f>H308</f>
        <v>0</v>
      </c>
      <c r="I307" s="88"/>
      <c r="J307" s="57">
        <f>J308</f>
        <v>0</v>
      </c>
    </row>
    <row r="308" spans="1:10" ht="42.75" customHeight="1">
      <c r="A308" s="26" t="s">
        <v>371</v>
      </c>
      <c r="B308" s="42" t="s">
        <v>457</v>
      </c>
      <c r="C308" s="42" t="s">
        <v>461</v>
      </c>
      <c r="D308" s="49" t="s">
        <v>345</v>
      </c>
      <c r="E308" s="49" t="s">
        <v>362</v>
      </c>
      <c r="F308" s="56">
        <v>85000</v>
      </c>
      <c r="G308" s="88">
        <v>-85000</v>
      </c>
      <c r="H308" s="56">
        <f>F308+G308</f>
        <v>0</v>
      </c>
      <c r="I308" s="88"/>
      <c r="J308" s="56">
        <f>H308+I308</f>
        <v>0</v>
      </c>
    </row>
    <row r="309" spans="1:10" ht="41.25" customHeight="1">
      <c r="A309" s="26" t="s">
        <v>536</v>
      </c>
      <c r="B309" s="42" t="s">
        <v>457</v>
      </c>
      <c r="C309" s="42" t="s">
        <v>461</v>
      </c>
      <c r="D309" s="49" t="s">
        <v>537</v>
      </c>
      <c r="E309" s="49"/>
      <c r="F309" s="56"/>
      <c r="G309" s="88"/>
      <c r="H309" s="56"/>
      <c r="I309" s="88"/>
      <c r="J309" s="56">
        <f>J310</f>
        <v>0</v>
      </c>
    </row>
    <row r="310" spans="1:10" ht="40.5" customHeight="1">
      <c r="A310" s="26" t="s">
        <v>371</v>
      </c>
      <c r="B310" s="42" t="s">
        <v>457</v>
      </c>
      <c r="C310" s="42" t="s">
        <v>461</v>
      </c>
      <c r="D310" s="49" t="s">
        <v>537</v>
      </c>
      <c r="E310" s="49" t="s">
        <v>362</v>
      </c>
      <c r="F310" s="56"/>
      <c r="G310" s="88"/>
      <c r="H310" s="56"/>
      <c r="I310" s="88"/>
      <c r="J310" s="56">
        <f>H310+I310</f>
        <v>0</v>
      </c>
    </row>
    <row r="311" spans="1:10" ht="36" customHeight="1">
      <c r="A311" s="9" t="s">
        <v>440</v>
      </c>
      <c r="B311" s="42" t="s">
        <v>457</v>
      </c>
      <c r="C311" s="42" t="s">
        <v>414</v>
      </c>
      <c r="D311" s="49"/>
      <c r="E311" s="49"/>
      <c r="F311" s="58">
        <f>F312</f>
        <v>1038000</v>
      </c>
      <c r="G311" s="88"/>
      <c r="H311" s="58">
        <f>H312</f>
        <v>1022000</v>
      </c>
      <c r="I311" s="88"/>
      <c r="J311" s="58">
        <f>J312</f>
        <v>1022000</v>
      </c>
    </row>
    <row r="312" spans="1:10" ht="79.5" customHeight="1">
      <c r="A312" s="18" t="s">
        <v>286</v>
      </c>
      <c r="B312" s="42" t="s">
        <v>457</v>
      </c>
      <c r="C312" s="42" t="s">
        <v>414</v>
      </c>
      <c r="D312" s="49" t="s">
        <v>134</v>
      </c>
      <c r="E312" s="49"/>
      <c r="F312" s="58">
        <f>F313</f>
        <v>1038000</v>
      </c>
      <c r="G312" s="88"/>
      <c r="H312" s="58">
        <f>H313</f>
        <v>1022000</v>
      </c>
      <c r="I312" s="88"/>
      <c r="J312" s="58">
        <f>J313</f>
        <v>1022000</v>
      </c>
    </row>
    <row r="313" spans="1:10" ht="48" customHeight="1">
      <c r="A313" s="11" t="s">
        <v>303</v>
      </c>
      <c r="B313" s="42" t="s">
        <v>457</v>
      </c>
      <c r="C313" s="42" t="s">
        <v>414</v>
      </c>
      <c r="D313" s="42" t="s">
        <v>215</v>
      </c>
      <c r="E313" s="42"/>
      <c r="F313" s="95">
        <f>F314+F316</f>
        <v>1038000</v>
      </c>
      <c r="G313" s="88"/>
      <c r="H313" s="95">
        <f>H314+H316</f>
        <v>1022000</v>
      </c>
      <c r="I313" s="88"/>
      <c r="J313" s="95">
        <f>J314+J316</f>
        <v>1022000</v>
      </c>
    </row>
    <row r="314" spans="1:10" ht="33.75" customHeight="1">
      <c r="A314" s="32" t="s">
        <v>241</v>
      </c>
      <c r="B314" s="42" t="s">
        <v>457</v>
      </c>
      <c r="C314" s="42" t="s">
        <v>414</v>
      </c>
      <c r="D314" s="42" t="s">
        <v>216</v>
      </c>
      <c r="E314" s="42"/>
      <c r="F314" s="95">
        <f>F315</f>
        <v>958000</v>
      </c>
      <c r="G314" s="88"/>
      <c r="H314" s="95">
        <f>H315</f>
        <v>942000</v>
      </c>
      <c r="I314" s="88"/>
      <c r="J314" s="95">
        <f>J315</f>
        <v>892000</v>
      </c>
    </row>
    <row r="315" spans="1:10" ht="33.75" customHeight="1">
      <c r="A315" s="9" t="s">
        <v>371</v>
      </c>
      <c r="B315" s="42" t="s">
        <v>457</v>
      </c>
      <c r="C315" s="42" t="s">
        <v>414</v>
      </c>
      <c r="D315" s="42" t="s">
        <v>216</v>
      </c>
      <c r="E315" s="42" t="s">
        <v>362</v>
      </c>
      <c r="F315" s="56">
        <v>958000</v>
      </c>
      <c r="G315" s="88">
        <v>-16000</v>
      </c>
      <c r="H315" s="56">
        <f>F315+G315</f>
        <v>942000</v>
      </c>
      <c r="I315" s="88">
        <v>-50000</v>
      </c>
      <c r="J315" s="56">
        <f>H315+I315</f>
        <v>892000</v>
      </c>
    </row>
    <row r="316" spans="1:10" ht="30.75" customHeight="1">
      <c r="A316" s="11" t="s">
        <v>538</v>
      </c>
      <c r="B316" s="42" t="s">
        <v>457</v>
      </c>
      <c r="C316" s="42" t="s">
        <v>414</v>
      </c>
      <c r="D316" s="42" t="s">
        <v>217</v>
      </c>
      <c r="E316" s="42"/>
      <c r="F316" s="80">
        <f>F317</f>
        <v>80000</v>
      </c>
      <c r="G316" s="88"/>
      <c r="H316" s="80">
        <f>H317</f>
        <v>80000</v>
      </c>
      <c r="I316" s="88"/>
      <c r="J316" s="80">
        <f>J317</f>
        <v>130000</v>
      </c>
    </row>
    <row r="317" spans="1:10" ht="33.75" customHeight="1">
      <c r="A317" s="9" t="s">
        <v>371</v>
      </c>
      <c r="B317" s="42" t="s">
        <v>457</v>
      </c>
      <c r="C317" s="42" t="s">
        <v>414</v>
      </c>
      <c r="D317" s="42" t="s">
        <v>217</v>
      </c>
      <c r="E317" s="42" t="s">
        <v>362</v>
      </c>
      <c r="F317" s="56">
        <v>80000</v>
      </c>
      <c r="G317" s="88"/>
      <c r="H317" s="56">
        <f>F317+G317</f>
        <v>80000</v>
      </c>
      <c r="I317" s="88">
        <v>50000</v>
      </c>
      <c r="J317" s="56">
        <f>H317+I317</f>
        <v>130000</v>
      </c>
    </row>
    <row r="318" spans="1:10" ht="17.25" customHeight="1">
      <c r="A318" s="11" t="s">
        <v>441</v>
      </c>
      <c r="B318" s="63">
        <v>902</v>
      </c>
      <c r="C318" s="42" t="s">
        <v>399</v>
      </c>
      <c r="D318" s="42"/>
      <c r="E318" s="42"/>
      <c r="F318" s="56">
        <f>F319</f>
        <v>2500000</v>
      </c>
      <c r="G318" s="88"/>
      <c r="H318" s="56">
        <f>H319</f>
        <v>2500000</v>
      </c>
      <c r="I318" s="88"/>
      <c r="J318" s="56">
        <f>J319</f>
        <v>2500000</v>
      </c>
    </row>
    <row r="319" spans="1:10" ht="15.75" customHeight="1">
      <c r="A319" s="33" t="s">
        <v>442</v>
      </c>
      <c r="B319" s="60">
        <v>902</v>
      </c>
      <c r="C319" s="42" t="s">
        <v>400</v>
      </c>
      <c r="D319" s="42"/>
      <c r="E319" s="42"/>
      <c r="F319" s="56">
        <f>F320</f>
        <v>2500000</v>
      </c>
      <c r="G319" s="88"/>
      <c r="H319" s="56">
        <f>H320</f>
        <v>2500000</v>
      </c>
      <c r="I319" s="88"/>
      <c r="J319" s="56">
        <f>J320</f>
        <v>2500000</v>
      </c>
    </row>
    <row r="320" spans="1:10" ht="80.25" customHeight="1">
      <c r="A320" s="61" t="s">
        <v>259</v>
      </c>
      <c r="B320" s="63">
        <v>902</v>
      </c>
      <c r="C320" s="42" t="s">
        <v>400</v>
      </c>
      <c r="D320" s="42" t="s">
        <v>134</v>
      </c>
      <c r="E320" s="42"/>
      <c r="F320" s="56">
        <f>F321</f>
        <v>2500000</v>
      </c>
      <c r="G320" s="88"/>
      <c r="H320" s="56">
        <f>H321</f>
        <v>2500000</v>
      </c>
      <c r="I320" s="88"/>
      <c r="J320" s="56">
        <f>J321</f>
        <v>2500000</v>
      </c>
    </row>
    <row r="321" spans="1:10" ht="51" customHeight="1">
      <c r="A321" s="61" t="s">
        <v>327</v>
      </c>
      <c r="B321" s="63">
        <v>902</v>
      </c>
      <c r="C321" s="42" t="s">
        <v>400</v>
      </c>
      <c r="D321" s="42" t="s">
        <v>79</v>
      </c>
      <c r="E321" s="42"/>
      <c r="F321" s="56">
        <f>F322+F329</f>
        <v>2500000</v>
      </c>
      <c r="G321" s="88"/>
      <c r="H321" s="56">
        <f>H322+H329</f>
        <v>2500000</v>
      </c>
      <c r="I321" s="88"/>
      <c r="J321" s="56">
        <f>J322+J329</f>
        <v>2500000</v>
      </c>
    </row>
    <row r="322" spans="1:10" ht="35.25" customHeight="1">
      <c r="A322" s="62" t="s">
        <v>328</v>
      </c>
      <c r="B322" s="63">
        <v>902</v>
      </c>
      <c r="C322" s="42" t="s">
        <v>400</v>
      </c>
      <c r="D322" s="42" t="s">
        <v>80</v>
      </c>
      <c r="E322" s="42"/>
      <c r="F322" s="56">
        <f>F323</f>
        <v>500000</v>
      </c>
      <c r="G322" s="88"/>
      <c r="H322" s="56">
        <f>H323</f>
        <v>500000</v>
      </c>
      <c r="I322" s="88"/>
      <c r="J322" s="56">
        <f>J323</f>
        <v>500000</v>
      </c>
    </row>
    <row r="323" spans="1:10" ht="35.25" customHeight="1">
      <c r="A323" s="68" t="s">
        <v>371</v>
      </c>
      <c r="B323" s="71">
        <v>902</v>
      </c>
      <c r="C323" s="42" t="s">
        <v>400</v>
      </c>
      <c r="D323" s="42" t="s">
        <v>80</v>
      </c>
      <c r="E323" s="42" t="s">
        <v>362</v>
      </c>
      <c r="F323" s="56">
        <v>500000</v>
      </c>
      <c r="G323" s="88"/>
      <c r="H323" s="56">
        <f>F323+G323</f>
        <v>500000</v>
      </c>
      <c r="I323" s="88"/>
      <c r="J323" s="56">
        <f>H323+I323</f>
        <v>500000</v>
      </c>
    </row>
    <row r="324" spans="1:10" ht="16.5" customHeight="1" hidden="1">
      <c r="A324" s="17" t="s">
        <v>448</v>
      </c>
      <c r="B324" s="63">
        <v>902</v>
      </c>
      <c r="C324" s="44" t="s">
        <v>421</v>
      </c>
      <c r="D324" s="44"/>
      <c r="E324" s="44"/>
      <c r="F324" s="56">
        <f>F325</f>
        <v>0</v>
      </c>
      <c r="G324" s="88"/>
      <c r="H324" s="56">
        <f>H325</f>
        <v>0</v>
      </c>
      <c r="I324" s="88"/>
      <c r="J324" s="56">
        <f>J325</f>
        <v>0</v>
      </c>
    </row>
    <row r="325" spans="1:10" ht="16.5" customHeight="1" hidden="1">
      <c r="A325" s="17" t="s">
        <v>449</v>
      </c>
      <c r="B325" s="63">
        <v>902</v>
      </c>
      <c r="C325" s="44" t="s">
        <v>433</v>
      </c>
      <c r="D325" s="44"/>
      <c r="E325" s="44"/>
      <c r="F325" s="56">
        <f>F326</f>
        <v>0</v>
      </c>
      <c r="G325" s="88"/>
      <c r="H325" s="56">
        <f>H326</f>
        <v>0</v>
      </c>
      <c r="I325" s="88"/>
      <c r="J325" s="56">
        <f>J326</f>
        <v>0</v>
      </c>
    </row>
    <row r="326" spans="1:10" ht="16.5" customHeight="1" hidden="1">
      <c r="A326" s="16" t="s">
        <v>285</v>
      </c>
      <c r="B326" s="63">
        <v>902</v>
      </c>
      <c r="C326" s="44" t="s">
        <v>433</v>
      </c>
      <c r="D326" s="44" t="s">
        <v>118</v>
      </c>
      <c r="E326" s="44"/>
      <c r="F326" s="56">
        <f>F327</f>
        <v>0</v>
      </c>
      <c r="G326" s="88"/>
      <c r="H326" s="56">
        <f>H327</f>
        <v>0</v>
      </c>
      <c r="I326" s="88"/>
      <c r="J326" s="56">
        <f>J327</f>
        <v>0</v>
      </c>
    </row>
    <row r="327" spans="1:10" ht="32.25" customHeight="1" hidden="1">
      <c r="A327" s="16" t="s">
        <v>82</v>
      </c>
      <c r="B327" s="63">
        <v>902</v>
      </c>
      <c r="C327" s="44" t="s">
        <v>433</v>
      </c>
      <c r="D327" s="44" t="s">
        <v>81</v>
      </c>
      <c r="E327" s="44"/>
      <c r="F327" s="56">
        <f>F328</f>
        <v>0</v>
      </c>
      <c r="G327" s="88"/>
      <c r="H327" s="56">
        <f>H328</f>
        <v>0</v>
      </c>
      <c r="I327" s="88"/>
      <c r="J327" s="56">
        <f>J328</f>
        <v>0</v>
      </c>
    </row>
    <row r="328" spans="1:10" ht="32.25" customHeight="1" hidden="1">
      <c r="A328" s="16" t="s">
        <v>276</v>
      </c>
      <c r="B328" s="63">
        <v>902</v>
      </c>
      <c r="C328" s="44" t="s">
        <v>433</v>
      </c>
      <c r="D328" s="44" t="s">
        <v>81</v>
      </c>
      <c r="E328" s="44" t="s">
        <v>18</v>
      </c>
      <c r="F328" s="56"/>
      <c r="G328" s="88"/>
      <c r="H328" s="56"/>
      <c r="I328" s="88"/>
      <c r="J328" s="56"/>
    </row>
    <row r="329" spans="1:10" ht="47.25" customHeight="1">
      <c r="A329" s="87" t="s">
        <v>499</v>
      </c>
      <c r="B329" s="63">
        <v>902</v>
      </c>
      <c r="C329" s="44" t="s">
        <v>400</v>
      </c>
      <c r="D329" s="44" t="s">
        <v>478</v>
      </c>
      <c r="E329" s="44"/>
      <c r="F329" s="56">
        <f>F330</f>
        <v>2000000</v>
      </c>
      <c r="G329" s="88"/>
      <c r="H329" s="56">
        <f>H330</f>
        <v>2000000</v>
      </c>
      <c r="I329" s="88"/>
      <c r="J329" s="56">
        <f>J330</f>
        <v>2000000</v>
      </c>
    </row>
    <row r="330" spans="1:10" ht="52.5" customHeight="1">
      <c r="A330" s="16" t="s">
        <v>479</v>
      </c>
      <c r="B330" s="63">
        <v>902</v>
      </c>
      <c r="C330" s="44" t="s">
        <v>400</v>
      </c>
      <c r="D330" s="44" t="s">
        <v>478</v>
      </c>
      <c r="E330" s="44" t="s">
        <v>374</v>
      </c>
      <c r="F330" s="56">
        <v>2000000</v>
      </c>
      <c r="G330" s="88"/>
      <c r="H330" s="56">
        <f>F330+G330</f>
        <v>2000000</v>
      </c>
      <c r="I330" s="88"/>
      <c r="J330" s="56">
        <f>H330+I330</f>
        <v>2000000</v>
      </c>
    </row>
    <row r="331" spans="1:10" ht="20.25" customHeight="1">
      <c r="A331" s="9" t="s">
        <v>448</v>
      </c>
      <c r="B331" s="44" t="s">
        <v>457</v>
      </c>
      <c r="C331" s="44" t="s">
        <v>421</v>
      </c>
      <c r="D331" s="44"/>
      <c r="E331" s="44"/>
      <c r="F331" s="56">
        <f>F332</f>
        <v>279300</v>
      </c>
      <c r="G331" s="88"/>
      <c r="H331" s="56">
        <f>H332</f>
        <v>279300</v>
      </c>
      <c r="I331" s="88"/>
      <c r="J331" s="56">
        <f>J332</f>
        <v>279300</v>
      </c>
    </row>
    <row r="332" spans="1:10" ht="19.5" customHeight="1">
      <c r="A332" s="9" t="s">
        <v>449</v>
      </c>
      <c r="B332" s="44" t="s">
        <v>457</v>
      </c>
      <c r="C332" s="44" t="s">
        <v>433</v>
      </c>
      <c r="D332" s="44"/>
      <c r="E332" s="44"/>
      <c r="F332" s="56">
        <f>F333</f>
        <v>279300</v>
      </c>
      <c r="G332" s="88"/>
      <c r="H332" s="56">
        <f>H333</f>
        <v>279300</v>
      </c>
      <c r="I332" s="88"/>
      <c r="J332" s="56">
        <f>J333</f>
        <v>279300</v>
      </c>
    </row>
    <row r="333" spans="1:10" ht="18" customHeight="1">
      <c r="A333" s="16" t="s">
        <v>285</v>
      </c>
      <c r="B333" s="44" t="s">
        <v>457</v>
      </c>
      <c r="C333" s="44" t="s">
        <v>433</v>
      </c>
      <c r="D333" s="44" t="s">
        <v>118</v>
      </c>
      <c r="E333" s="44"/>
      <c r="F333" s="56">
        <f>F334</f>
        <v>279300</v>
      </c>
      <c r="G333" s="88"/>
      <c r="H333" s="56">
        <f>H334</f>
        <v>279300</v>
      </c>
      <c r="I333" s="88"/>
      <c r="J333" s="56">
        <f>J334</f>
        <v>279300</v>
      </c>
    </row>
    <row r="334" spans="1:10" ht="33.75" customHeight="1">
      <c r="A334" s="16" t="s">
        <v>82</v>
      </c>
      <c r="B334" s="44" t="s">
        <v>457</v>
      </c>
      <c r="C334" s="44" t="s">
        <v>433</v>
      </c>
      <c r="D334" s="44" t="s">
        <v>81</v>
      </c>
      <c r="E334" s="44"/>
      <c r="F334" s="56">
        <f>F335</f>
        <v>279300</v>
      </c>
      <c r="G334" s="88"/>
      <c r="H334" s="56">
        <f>H335</f>
        <v>279300</v>
      </c>
      <c r="I334" s="88"/>
      <c r="J334" s="56">
        <f>J335</f>
        <v>279300</v>
      </c>
    </row>
    <row r="335" spans="1:10" ht="32.25" customHeight="1">
      <c r="A335" s="16" t="s">
        <v>353</v>
      </c>
      <c r="B335" s="44" t="s">
        <v>457</v>
      </c>
      <c r="C335" s="44" t="s">
        <v>433</v>
      </c>
      <c r="D335" s="44" t="s">
        <v>81</v>
      </c>
      <c r="E335" s="44" t="s">
        <v>375</v>
      </c>
      <c r="F335" s="56">
        <v>279300</v>
      </c>
      <c r="G335" s="88"/>
      <c r="H335" s="56">
        <f>F335+G335</f>
        <v>279300</v>
      </c>
      <c r="I335" s="88"/>
      <c r="J335" s="56">
        <f>H335+I335</f>
        <v>279300</v>
      </c>
    </row>
    <row r="336" spans="1:10" ht="38.25" customHeight="1">
      <c r="A336" s="26" t="s">
        <v>523</v>
      </c>
      <c r="B336" s="44" t="s">
        <v>457</v>
      </c>
      <c r="C336" s="44" t="s">
        <v>520</v>
      </c>
      <c r="D336" s="42"/>
      <c r="E336" s="44"/>
      <c r="F336" s="56"/>
      <c r="G336" s="88"/>
      <c r="H336" s="56">
        <f>H337</f>
        <v>85000</v>
      </c>
      <c r="I336" s="88"/>
      <c r="J336" s="56">
        <f>J337</f>
        <v>85000</v>
      </c>
    </row>
    <row r="337" spans="1:10" ht="32.25" customHeight="1">
      <c r="A337" s="16" t="s">
        <v>285</v>
      </c>
      <c r="B337" s="44" t="s">
        <v>457</v>
      </c>
      <c r="C337" s="44" t="s">
        <v>521</v>
      </c>
      <c r="D337" s="42" t="s">
        <v>118</v>
      </c>
      <c r="E337" s="44"/>
      <c r="F337" s="56"/>
      <c r="G337" s="88"/>
      <c r="H337" s="56">
        <f>H338</f>
        <v>85000</v>
      </c>
      <c r="I337" s="88"/>
      <c r="J337" s="56">
        <f>J338</f>
        <v>85000</v>
      </c>
    </row>
    <row r="338" spans="1:10" ht="87" customHeight="1">
      <c r="A338" s="15" t="s">
        <v>133</v>
      </c>
      <c r="B338" s="44" t="s">
        <v>457</v>
      </c>
      <c r="C338" s="44" t="s">
        <v>521</v>
      </c>
      <c r="D338" s="42" t="s">
        <v>522</v>
      </c>
      <c r="E338" s="44"/>
      <c r="F338" s="56"/>
      <c r="G338" s="88"/>
      <c r="H338" s="56">
        <f>H339</f>
        <v>85000</v>
      </c>
      <c r="I338" s="88"/>
      <c r="J338" s="56">
        <f>J339</f>
        <v>85000</v>
      </c>
    </row>
    <row r="339" spans="1:10" ht="32.25" customHeight="1">
      <c r="A339" s="68" t="s">
        <v>371</v>
      </c>
      <c r="B339" s="44" t="s">
        <v>457</v>
      </c>
      <c r="C339" s="44" t="s">
        <v>521</v>
      </c>
      <c r="D339" s="42" t="s">
        <v>522</v>
      </c>
      <c r="E339" s="44" t="s">
        <v>362</v>
      </c>
      <c r="F339" s="56"/>
      <c r="G339" s="88">
        <v>85000</v>
      </c>
      <c r="H339" s="56">
        <f>F339+G339</f>
        <v>85000</v>
      </c>
      <c r="I339" s="88"/>
      <c r="J339" s="56">
        <f>H339+I339</f>
        <v>85000</v>
      </c>
    </row>
    <row r="340" spans="1:11" s="1" customFormat="1" ht="34.5" customHeight="1">
      <c r="A340" s="81" t="s">
        <v>458</v>
      </c>
      <c r="B340" s="103" t="s">
        <v>429</v>
      </c>
      <c r="C340" s="46"/>
      <c r="D340" s="46"/>
      <c r="E340" s="46"/>
      <c r="F340" s="96">
        <f>F341+F442</f>
        <v>619867200</v>
      </c>
      <c r="G340" s="89"/>
      <c r="H340" s="96">
        <f>H341+H442</f>
        <v>619890700</v>
      </c>
      <c r="I340" s="89"/>
      <c r="J340" s="96">
        <f>J341+J442</f>
        <v>622600335.92</v>
      </c>
      <c r="K340" s="114">
        <f>J340-H340</f>
        <v>2709635.919999957</v>
      </c>
    </row>
    <row r="341" spans="1:10" ht="18.75" customHeight="1">
      <c r="A341" s="35" t="s">
        <v>445</v>
      </c>
      <c r="B341" s="46" t="s">
        <v>429</v>
      </c>
      <c r="C341" s="46" t="s">
        <v>403</v>
      </c>
      <c r="D341" s="46"/>
      <c r="E341" s="46"/>
      <c r="F341" s="58">
        <f>F342+F369+F413+F428</f>
        <v>619732300</v>
      </c>
      <c r="G341" s="88"/>
      <c r="H341" s="58">
        <f>H342+H369+H413+H428+H406</f>
        <v>619755800</v>
      </c>
      <c r="I341" s="88"/>
      <c r="J341" s="58">
        <f>J342+J369+J413+J428+J406</f>
        <v>622465435.92</v>
      </c>
    </row>
    <row r="342" spans="1:10" ht="17.25" customHeight="1">
      <c r="A342" s="35" t="s">
        <v>430</v>
      </c>
      <c r="B342" s="46" t="s">
        <v>429</v>
      </c>
      <c r="C342" s="46" t="s">
        <v>431</v>
      </c>
      <c r="D342" s="46"/>
      <c r="E342" s="46"/>
      <c r="F342" s="58">
        <f>F343</f>
        <v>190200847</v>
      </c>
      <c r="G342" s="88"/>
      <c r="H342" s="58">
        <f>H343</f>
        <v>190160847</v>
      </c>
      <c r="I342" s="88"/>
      <c r="J342" s="58">
        <f>J343</f>
        <v>189463407.92000002</v>
      </c>
    </row>
    <row r="343" spans="1:10" ht="78.75" customHeight="1">
      <c r="A343" s="32" t="s">
        <v>313</v>
      </c>
      <c r="B343" s="46" t="s">
        <v>429</v>
      </c>
      <c r="C343" s="46" t="s">
        <v>431</v>
      </c>
      <c r="D343" s="46" t="s">
        <v>165</v>
      </c>
      <c r="E343" s="46"/>
      <c r="F343" s="58">
        <f>F344+F362</f>
        <v>190200847</v>
      </c>
      <c r="G343" s="88"/>
      <c r="H343" s="58">
        <f>H344+H362</f>
        <v>190160847</v>
      </c>
      <c r="I343" s="88"/>
      <c r="J343" s="58">
        <f>J344+J362</f>
        <v>189463407.92000002</v>
      </c>
    </row>
    <row r="344" spans="1:10" ht="49.5" customHeight="1">
      <c r="A344" s="35" t="s">
        <v>236</v>
      </c>
      <c r="B344" s="46" t="s">
        <v>429</v>
      </c>
      <c r="C344" s="46" t="s">
        <v>431</v>
      </c>
      <c r="D344" s="46" t="s">
        <v>166</v>
      </c>
      <c r="E344" s="46"/>
      <c r="F344" s="58">
        <f>F345+F349+F352+F354+F356+F359</f>
        <v>164096526</v>
      </c>
      <c r="G344" s="88"/>
      <c r="H344" s="58">
        <f>H345+H349+H352+H354+H356+H359</f>
        <v>164056526</v>
      </c>
      <c r="I344" s="88"/>
      <c r="J344" s="58">
        <f>J345+J349+J352+J354+J356+J359</f>
        <v>163359086.92000002</v>
      </c>
    </row>
    <row r="345" spans="1:10" ht="81" customHeight="1">
      <c r="A345" s="35" t="s">
        <v>237</v>
      </c>
      <c r="B345" s="46" t="s">
        <v>429</v>
      </c>
      <c r="C345" s="46" t="s">
        <v>431</v>
      </c>
      <c r="D345" s="46" t="s">
        <v>167</v>
      </c>
      <c r="E345" s="46"/>
      <c r="F345" s="58">
        <f>F346+F347+F348</f>
        <v>39620361</v>
      </c>
      <c r="G345" s="88"/>
      <c r="H345" s="58">
        <f>H346+H347+H348</f>
        <v>39580361</v>
      </c>
      <c r="I345" s="88"/>
      <c r="J345" s="58">
        <f>J346+J347+J348</f>
        <v>39625361</v>
      </c>
    </row>
    <row r="346" spans="1:10" ht="30" customHeight="1">
      <c r="A346" s="74" t="s">
        <v>361</v>
      </c>
      <c r="B346" s="46" t="s">
        <v>429</v>
      </c>
      <c r="C346" s="46" t="s">
        <v>431</v>
      </c>
      <c r="D346" s="46" t="s">
        <v>167</v>
      </c>
      <c r="E346" s="46" t="s">
        <v>360</v>
      </c>
      <c r="F346" s="58">
        <v>20246775</v>
      </c>
      <c r="G346" s="88"/>
      <c r="H346" s="58">
        <f>F346+G346</f>
        <v>20246775</v>
      </c>
      <c r="I346" s="88"/>
      <c r="J346" s="58">
        <f>H346+I346</f>
        <v>20246775</v>
      </c>
    </row>
    <row r="347" spans="1:10" s="7" customFormat="1" ht="33" customHeight="1">
      <c r="A347" s="74" t="s">
        <v>371</v>
      </c>
      <c r="B347" s="46" t="s">
        <v>429</v>
      </c>
      <c r="C347" s="46" t="s">
        <v>431</v>
      </c>
      <c r="D347" s="46" t="s">
        <v>167</v>
      </c>
      <c r="E347" s="46" t="s">
        <v>362</v>
      </c>
      <c r="F347" s="58">
        <v>17795186</v>
      </c>
      <c r="G347" s="109">
        <v>-40000</v>
      </c>
      <c r="H347" s="58">
        <f>F347+G347</f>
        <v>17755186</v>
      </c>
      <c r="I347" s="116">
        <v>45000</v>
      </c>
      <c r="J347" s="58">
        <f>H347+I347</f>
        <v>17800186</v>
      </c>
    </row>
    <row r="348" spans="1:10" ht="15.75" customHeight="1">
      <c r="A348" s="75" t="s">
        <v>365</v>
      </c>
      <c r="B348" s="46" t="s">
        <v>429</v>
      </c>
      <c r="C348" s="46" t="s">
        <v>431</v>
      </c>
      <c r="D348" s="46" t="s">
        <v>167</v>
      </c>
      <c r="E348" s="46" t="s">
        <v>364</v>
      </c>
      <c r="F348" s="58">
        <v>1578400</v>
      </c>
      <c r="G348" s="88"/>
      <c r="H348" s="58">
        <f>F348+G348</f>
        <v>1578400</v>
      </c>
      <c r="I348" s="88"/>
      <c r="J348" s="58">
        <f>H348+I348</f>
        <v>1578400</v>
      </c>
    </row>
    <row r="349" spans="1:10" ht="79.5" customHeight="1">
      <c r="A349" s="35" t="s">
        <v>238</v>
      </c>
      <c r="B349" s="46" t="s">
        <v>429</v>
      </c>
      <c r="C349" s="46" t="s">
        <v>431</v>
      </c>
      <c r="D349" s="46" t="s">
        <v>168</v>
      </c>
      <c r="E349" s="46"/>
      <c r="F349" s="58">
        <f>F350+F351</f>
        <v>32060865</v>
      </c>
      <c r="G349" s="88"/>
      <c r="H349" s="58">
        <f>H350+H351</f>
        <v>32060865</v>
      </c>
      <c r="I349" s="88"/>
      <c r="J349" s="58">
        <f>J350+J351</f>
        <v>32060865</v>
      </c>
    </row>
    <row r="350" spans="1:10" ht="18.75" customHeight="1">
      <c r="A350" s="74" t="s">
        <v>367</v>
      </c>
      <c r="B350" s="46" t="s">
        <v>429</v>
      </c>
      <c r="C350" s="46" t="s">
        <v>431</v>
      </c>
      <c r="D350" s="46" t="s">
        <v>168</v>
      </c>
      <c r="E350" s="46" t="s">
        <v>366</v>
      </c>
      <c r="F350" s="58">
        <f>32060865-562752</f>
        <v>31498113</v>
      </c>
      <c r="G350" s="88"/>
      <c r="H350" s="58">
        <f>F350+G350</f>
        <v>31498113</v>
      </c>
      <c r="I350" s="88"/>
      <c r="J350" s="58">
        <f>H350+I350</f>
        <v>31498113</v>
      </c>
    </row>
    <row r="351" spans="1:10" ht="21" customHeight="1">
      <c r="A351" s="72" t="s">
        <v>369</v>
      </c>
      <c r="B351" s="46" t="s">
        <v>429</v>
      </c>
      <c r="C351" s="46" t="s">
        <v>431</v>
      </c>
      <c r="D351" s="46" t="s">
        <v>168</v>
      </c>
      <c r="E351" s="46" t="s">
        <v>368</v>
      </c>
      <c r="F351" s="58">
        <v>562752</v>
      </c>
      <c r="G351" s="88"/>
      <c r="H351" s="58">
        <f>F351+G351</f>
        <v>562752</v>
      </c>
      <c r="I351" s="88"/>
      <c r="J351" s="58">
        <f>H351+I351</f>
        <v>562752</v>
      </c>
    </row>
    <row r="352" spans="1:10" ht="62.25" customHeight="1">
      <c r="A352" s="35" t="s">
        <v>239</v>
      </c>
      <c r="B352" s="46" t="s">
        <v>429</v>
      </c>
      <c r="C352" s="46" t="s">
        <v>431</v>
      </c>
      <c r="D352" s="46" t="s">
        <v>169</v>
      </c>
      <c r="E352" s="46"/>
      <c r="F352" s="58">
        <f>F353</f>
        <v>10500000</v>
      </c>
      <c r="G352" s="88"/>
      <c r="H352" s="58">
        <f>H353</f>
        <v>10500000</v>
      </c>
      <c r="I352" s="88"/>
      <c r="J352" s="58">
        <f>J353</f>
        <v>9757560.92</v>
      </c>
    </row>
    <row r="353" spans="1:10" ht="34.5" customHeight="1">
      <c r="A353" s="72" t="s">
        <v>371</v>
      </c>
      <c r="B353" s="46" t="s">
        <v>429</v>
      </c>
      <c r="C353" s="46" t="s">
        <v>431</v>
      </c>
      <c r="D353" s="46" t="s">
        <v>169</v>
      </c>
      <c r="E353" s="46" t="s">
        <v>362</v>
      </c>
      <c r="F353" s="58">
        <v>10500000</v>
      </c>
      <c r="G353" s="88"/>
      <c r="H353" s="58">
        <f>F353+G353</f>
        <v>10500000</v>
      </c>
      <c r="I353" s="116">
        <v>-742439.08</v>
      </c>
      <c r="J353" s="58">
        <f>H353+I353</f>
        <v>9757560.92</v>
      </c>
    </row>
    <row r="354" spans="1:10" ht="51" customHeight="1">
      <c r="A354" s="35" t="s">
        <v>240</v>
      </c>
      <c r="B354" s="46" t="s">
        <v>429</v>
      </c>
      <c r="C354" s="46" t="s">
        <v>431</v>
      </c>
      <c r="D354" s="46" t="s">
        <v>170</v>
      </c>
      <c r="E354" s="46"/>
      <c r="F354" s="58">
        <f>F355</f>
        <v>410300</v>
      </c>
      <c r="G354" s="88"/>
      <c r="H354" s="58">
        <f>H355</f>
        <v>410300</v>
      </c>
      <c r="I354" s="88"/>
      <c r="J354" s="58">
        <f>J355</f>
        <v>410300</v>
      </c>
    </row>
    <row r="355" spans="1:10" ht="33.75" customHeight="1">
      <c r="A355" s="72" t="s">
        <v>371</v>
      </c>
      <c r="B355" s="46" t="s">
        <v>429</v>
      </c>
      <c r="C355" s="46" t="s">
        <v>431</v>
      </c>
      <c r="D355" s="46" t="s">
        <v>170</v>
      </c>
      <c r="E355" s="46" t="s">
        <v>362</v>
      </c>
      <c r="F355" s="58">
        <v>410300</v>
      </c>
      <c r="G355" s="88"/>
      <c r="H355" s="58">
        <f>F355+G355</f>
        <v>410300</v>
      </c>
      <c r="I355" s="88"/>
      <c r="J355" s="58">
        <f>H355+I355</f>
        <v>410300</v>
      </c>
    </row>
    <row r="356" spans="1:10" s="1" customFormat="1" ht="192.75" customHeight="1">
      <c r="A356" s="104" t="s">
        <v>329</v>
      </c>
      <c r="B356" s="46" t="s">
        <v>429</v>
      </c>
      <c r="C356" s="46" t="s">
        <v>431</v>
      </c>
      <c r="D356" s="46" t="s">
        <v>171</v>
      </c>
      <c r="E356" s="46"/>
      <c r="F356" s="58">
        <f>F357+F358</f>
        <v>80164000</v>
      </c>
      <c r="G356" s="89"/>
      <c r="H356" s="58">
        <f>H357+H358</f>
        <v>80164000</v>
      </c>
      <c r="I356" s="89"/>
      <c r="J356" s="58">
        <f>J357+J358</f>
        <v>80164000</v>
      </c>
    </row>
    <row r="357" spans="1:10" s="1" customFormat="1" ht="29.25" customHeight="1">
      <c r="A357" s="74" t="s">
        <v>361</v>
      </c>
      <c r="B357" s="46" t="s">
        <v>429</v>
      </c>
      <c r="C357" s="46" t="s">
        <v>431</v>
      </c>
      <c r="D357" s="76" t="s">
        <v>171</v>
      </c>
      <c r="E357" s="46" t="s">
        <v>360</v>
      </c>
      <c r="F357" s="58">
        <v>32526067</v>
      </c>
      <c r="G357" s="89"/>
      <c r="H357" s="58">
        <f>F357+G357</f>
        <v>32526067</v>
      </c>
      <c r="I357" s="89"/>
      <c r="J357" s="58">
        <f>H357+I357</f>
        <v>32526067</v>
      </c>
    </row>
    <row r="358" spans="1:10" s="1" customFormat="1" ht="23.25" customHeight="1">
      <c r="A358" s="72" t="s">
        <v>367</v>
      </c>
      <c r="B358" s="46" t="s">
        <v>429</v>
      </c>
      <c r="C358" s="46" t="s">
        <v>431</v>
      </c>
      <c r="D358" s="76" t="s">
        <v>171</v>
      </c>
      <c r="E358" s="46" t="s">
        <v>366</v>
      </c>
      <c r="F358" s="58">
        <v>47637933</v>
      </c>
      <c r="G358" s="89"/>
      <c r="H358" s="58">
        <f>F358+G358</f>
        <v>47637933</v>
      </c>
      <c r="I358" s="89"/>
      <c r="J358" s="58">
        <f>H358+I358</f>
        <v>47637933</v>
      </c>
    </row>
    <row r="359" spans="1:10" s="1" customFormat="1" ht="141" customHeight="1">
      <c r="A359" s="35" t="s">
        <v>319</v>
      </c>
      <c r="B359" s="46" t="s">
        <v>429</v>
      </c>
      <c r="C359" s="46" t="s">
        <v>431</v>
      </c>
      <c r="D359" s="76" t="s">
        <v>172</v>
      </c>
      <c r="E359" s="46"/>
      <c r="F359" s="58">
        <f>F360+F361</f>
        <v>1341000</v>
      </c>
      <c r="G359" s="89"/>
      <c r="H359" s="58">
        <f>H360+H361</f>
        <v>1341000</v>
      </c>
      <c r="I359" s="89"/>
      <c r="J359" s="58">
        <f>J360+J361</f>
        <v>1341000</v>
      </c>
    </row>
    <row r="360" spans="1:10" s="1" customFormat="1" ht="60" customHeight="1">
      <c r="A360" s="74" t="s">
        <v>363</v>
      </c>
      <c r="B360" s="46" t="s">
        <v>429</v>
      </c>
      <c r="C360" s="46" t="s">
        <v>431</v>
      </c>
      <c r="D360" s="46" t="s">
        <v>172</v>
      </c>
      <c r="E360" s="46" t="s">
        <v>362</v>
      </c>
      <c r="F360" s="58">
        <v>584755</v>
      </c>
      <c r="G360" s="89"/>
      <c r="H360" s="58">
        <f>F360+G360</f>
        <v>584755</v>
      </c>
      <c r="I360" s="89"/>
      <c r="J360" s="58">
        <f>H360+I360</f>
        <v>584755</v>
      </c>
    </row>
    <row r="361" spans="1:10" s="1" customFormat="1" ht="15.75" customHeight="1">
      <c r="A361" s="77" t="s">
        <v>367</v>
      </c>
      <c r="B361" s="46" t="s">
        <v>429</v>
      </c>
      <c r="C361" s="46" t="s">
        <v>431</v>
      </c>
      <c r="D361" s="46" t="s">
        <v>172</v>
      </c>
      <c r="E361" s="46" t="s">
        <v>366</v>
      </c>
      <c r="F361" s="58">
        <v>756245</v>
      </c>
      <c r="G361" s="89"/>
      <c r="H361" s="58">
        <f>F361+G361</f>
        <v>756245</v>
      </c>
      <c r="I361" s="89"/>
      <c r="J361" s="58">
        <f>H361+I361</f>
        <v>756245</v>
      </c>
    </row>
    <row r="362" spans="1:10" s="1" customFormat="1" ht="62.25" customHeight="1">
      <c r="A362" s="35" t="s">
        <v>332</v>
      </c>
      <c r="B362" s="46" t="s">
        <v>429</v>
      </c>
      <c r="C362" s="46" t="s">
        <v>431</v>
      </c>
      <c r="D362" s="46" t="s">
        <v>173</v>
      </c>
      <c r="E362" s="46"/>
      <c r="F362" s="58">
        <f>F363+F366</f>
        <v>26104321</v>
      </c>
      <c r="G362" s="89"/>
      <c r="H362" s="58">
        <f>H363+H366</f>
        <v>26104321</v>
      </c>
      <c r="I362" s="89"/>
      <c r="J362" s="58">
        <f>J363+J366</f>
        <v>26104321</v>
      </c>
    </row>
    <row r="363" spans="1:10" s="1" customFormat="1" ht="210" customHeight="1">
      <c r="A363" s="35" t="s">
        <v>320</v>
      </c>
      <c r="B363" s="46" t="s">
        <v>429</v>
      </c>
      <c r="C363" s="46" t="s">
        <v>431</v>
      </c>
      <c r="D363" s="46" t="s">
        <v>174</v>
      </c>
      <c r="E363" s="46"/>
      <c r="F363" s="58">
        <f>F364+F365</f>
        <v>25717321</v>
      </c>
      <c r="G363" s="89"/>
      <c r="H363" s="58">
        <f>H364+H365</f>
        <v>25717321</v>
      </c>
      <c r="I363" s="89"/>
      <c r="J363" s="58">
        <f>J364+J365</f>
        <v>25717321</v>
      </c>
    </row>
    <row r="364" spans="1:10" s="1" customFormat="1" ht="36" customHeight="1">
      <c r="A364" s="74" t="s">
        <v>361</v>
      </c>
      <c r="B364" s="46" t="s">
        <v>429</v>
      </c>
      <c r="C364" s="46" t="s">
        <v>431</v>
      </c>
      <c r="D364" s="46" t="s">
        <v>174</v>
      </c>
      <c r="E364" s="46" t="s">
        <v>360</v>
      </c>
      <c r="F364" s="58">
        <v>24413676</v>
      </c>
      <c r="G364" s="89"/>
      <c r="H364" s="58">
        <f>F364+G364</f>
        <v>24413676</v>
      </c>
      <c r="I364" s="89"/>
      <c r="J364" s="58">
        <f>H364+I364</f>
        <v>24413676</v>
      </c>
    </row>
    <row r="365" spans="1:10" s="1" customFormat="1" ht="18" customHeight="1">
      <c r="A365" s="72" t="s">
        <v>369</v>
      </c>
      <c r="B365" s="46" t="s">
        <v>429</v>
      </c>
      <c r="C365" s="46" t="s">
        <v>431</v>
      </c>
      <c r="D365" s="46" t="s">
        <v>174</v>
      </c>
      <c r="E365" s="46" t="s">
        <v>368</v>
      </c>
      <c r="F365" s="58">
        <v>1303645</v>
      </c>
      <c r="G365" s="89"/>
      <c r="H365" s="58">
        <f>F365+G365</f>
        <v>1303645</v>
      </c>
      <c r="I365" s="89"/>
      <c r="J365" s="58">
        <f>H365+I365</f>
        <v>1303645</v>
      </c>
    </row>
    <row r="366" spans="1:10" s="1" customFormat="1" ht="222" customHeight="1">
      <c r="A366" s="35" t="s">
        <v>331</v>
      </c>
      <c r="B366" s="46" t="s">
        <v>429</v>
      </c>
      <c r="C366" s="46" t="s">
        <v>431</v>
      </c>
      <c r="D366" s="46" t="s">
        <v>175</v>
      </c>
      <c r="E366" s="46"/>
      <c r="F366" s="58">
        <f>F367+F368</f>
        <v>387000</v>
      </c>
      <c r="G366" s="89"/>
      <c r="H366" s="58">
        <f>H367+H368</f>
        <v>387000</v>
      </c>
      <c r="I366" s="89"/>
      <c r="J366" s="58">
        <f>J367+J368</f>
        <v>387000</v>
      </c>
    </row>
    <row r="367" spans="1:10" s="1" customFormat="1" ht="32.25" customHeight="1">
      <c r="A367" s="74" t="s">
        <v>372</v>
      </c>
      <c r="B367" s="46" t="s">
        <v>429</v>
      </c>
      <c r="C367" s="46" t="s">
        <v>431</v>
      </c>
      <c r="D367" s="46" t="s">
        <v>175</v>
      </c>
      <c r="E367" s="46" t="s">
        <v>362</v>
      </c>
      <c r="F367" s="58">
        <v>362404</v>
      </c>
      <c r="G367" s="89"/>
      <c r="H367" s="58">
        <f>F367+G367</f>
        <v>362404</v>
      </c>
      <c r="I367" s="89"/>
      <c r="J367" s="58">
        <f>H367+I367</f>
        <v>362404</v>
      </c>
    </row>
    <row r="368" spans="1:10" s="1" customFormat="1" ht="21.75" customHeight="1">
      <c r="A368" s="72" t="s">
        <v>369</v>
      </c>
      <c r="B368" s="46" t="s">
        <v>429</v>
      </c>
      <c r="C368" s="46" t="s">
        <v>431</v>
      </c>
      <c r="D368" s="46" t="s">
        <v>175</v>
      </c>
      <c r="E368" s="46" t="s">
        <v>368</v>
      </c>
      <c r="F368" s="58">
        <v>24596</v>
      </c>
      <c r="G368" s="89"/>
      <c r="H368" s="58">
        <f>F368+G368</f>
        <v>24596</v>
      </c>
      <c r="I368" s="89"/>
      <c r="J368" s="58">
        <f>H368+I368</f>
        <v>24596</v>
      </c>
    </row>
    <row r="369" spans="1:10" ht="18" customHeight="1">
      <c r="A369" s="35" t="s">
        <v>446</v>
      </c>
      <c r="B369" s="46" t="s">
        <v>429</v>
      </c>
      <c r="C369" s="46" t="s">
        <v>404</v>
      </c>
      <c r="D369" s="46"/>
      <c r="E369" s="46"/>
      <c r="F369" s="58">
        <f>F370</f>
        <v>399088553</v>
      </c>
      <c r="G369" s="88"/>
      <c r="H369" s="58">
        <f>H370</f>
        <v>382208934</v>
      </c>
      <c r="I369" s="88"/>
      <c r="J369" s="58">
        <f>J370</f>
        <v>385167834.96</v>
      </c>
    </row>
    <row r="370" spans="1:10" ht="46.5" customHeight="1">
      <c r="A370" s="35" t="s">
        <v>304</v>
      </c>
      <c r="B370" s="46" t="s">
        <v>429</v>
      </c>
      <c r="C370" s="46" t="s">
        <v>404</v>
      </c>
      <c r="D370" s="46" t="s">
        <v>165</v>
      </c>
      <c r="E370" s="46"/>
      <c r="F370" s="58">
        <f>F371+F398+F403</f>
        <v>399088553</v>
      </c>
      <c r="G370" s="88"/>
      <c r="H370" s="58">
        <f>H371+H398+H403</f>
        <v>382208934</v>
      </c>
      <c r="I370" s="88"/>
      <c r="J370" s="58">
        <f>J371+J398+J403</f>
        <v>385167834.96</v>
      </c>
    </row>
    <row r="371" spans="1:10" s="1" customFormat="1" ht="49.5" customHeight="1">
      <c r="A371" s="35" t="s">
        <v>242</v>
      </c>
      <c r="B371" s="46" t="s">
        <v>429</v>
      </c>
      <c r="C371" s="46" t="s">
        <v>404</v>
      </c>
      <c r="D371" s="46" t="s">
        <v>173</v>
      </c>
      <c r="E371" s="46"/>
      <c r="F371" s="58">
        <f>F372+F375+F378+F383+F386+F390+F392+F394</f>
        <v>381382234</v>
      </c>
      <c r="G371" s="89"/>
      <c r="H371" s="58">
        <f>H372+H375+H378+H383+H386+H390+H392+H394+H381</f>
        <v>381445734</v>
      </c>
      <c r="I371" s="89"/>
      <c r="J371" s="58">
        <f>J372+J375+J378+J383+J386+J390+J392+J394+J381+J397</f>
        <v>384074634.96</v>
      </c>
    </row>
    <row r="372" spans="1:10" s="1" customFormat="1" ht="207" customHeight="1">
      <c r="A372" s="35" t="s">
        <v>320</v>
      </c>
      <c r="B372" s="46" t="s">
        <v>429</v>
      </c>
      <c r="C372" s="46" t="s">
        <v>404</v>
      </c>
      <c r="D372" s="46" t="s">
        <v>174</v>
      </c>
      <c r="E372" s="46"/>
      <c r="F372" s="58">
        <f>F373+F374</f>
        <v>244265679</v>
      </c>
      <c r="G372" s="89"/>
      <c r="H372" s="58">
        <f>H373+H374</f>
        <v>244265679</v>
      </c>
      <c r="I372" s="89"/>
      <c r="J372" s="58">
        <f>J373+J374</f>
        <v>244265679</v>
      </c>
    </row>
    <row r="373" spans="1:10" s="1" customFormat="1" ht="35.25" customHeight="1">
      <c r="A373" s="74" t="s">
        <v>361</v>
      </c>
      <c r="B373" s="46" t="s">
        <v>429</v>
      </c>
      <c r="C373" s="46" t="s">
        <v>404</v>
      </c>
      <c r="D373" s="46" t="s">
        <v>174</v>
      </c>
      <c r="E373" s="46" t="s">
        <v>360</v>
      </c>
      <c r="F373" s="58">
        <v>134836919</v>
      </c>
      <c r="G373" s="89"/>
      <c r="H373" s="58">
        <f>F373+G373</f>
        <v>134836919</v>
      </c>
      <c r="I373" s="89"/>
      <c r="J373" s="58">
        <f>H373+I373</f>
        <v>134836919</v>
      </c>
    </row>
    <row r="374" spans="1:10" s="1" customFormat="1" ht="19.5" customHeight="1">
      <c r="A374" s="72" t="s">
        <v>369</v>
      </c>
      <c r="B374" s="78">
        <v>906</v>
      </c>
      <c r="C374" s="46" t="s">
        <v>404</v>
      </c>
      <c r="D374" s="46" t="s">
        <v>174</v>
      </c>
      <c r="E374" s="46" t="s">
        <v>368</v>
      </c>
      <c r="F374" s="58">
        <v>109428760</v>
      </c>
      <c r="G374" s="89"/>
      <c r="H374" s="58">
        <f>F374+G374</f>
        <v>109428760</v>
      </c>
      <c r="I374" s="89"/>
      <c r="J374" s="58">
        <f>H374+I374</f>
        <v>109428760</v>
      </c>
    </row>
    <row r="375" spans="1:10" s="1" customFormat="1" ht="224.25" customHeight="1">
      <c r="A375" s="35" t="s">
        <v>331</v>
      </c>
      <c r="B375" s="46" t="s">
        <v>429</v>
      </c>
      <c r="C375" s="46" t="s">
        <v>404</v>
      </c>
      <c r="D375" s="46" t="s">
        <v>175</v>
      </c>
      <c r="E375" s="46"/>
      <c r="F375" s="58">
        <f>F376+F377</f>
        <v>5362000</v>
      </c>
      <c r="G375" s="89"/>
      <c r="H375" s="58">
        <f>H376+H377</f>
        <v>5362000</v>
      </c>
      <c r="I375" s="89"/>
      <c r="J375" s="58">
        <f>J376+J377</f>
        <v>5362000</v>
      </c>
    </row>
    <row r="376" spans="1:10" s="1" customFormat="1" ht="39.75" customHeight="1">
      <c r="A376" s="74" t="s">
        <v>371</v>
      </c>
      <c r="B376" s="46" t="s">
        <v>429</v>
      </c>
      <c r="C376" s="46" t="s">
        <v>404</v>
      </c>
      <c r="D376" s="46" t="s">
        <v>175</v>
      </c>
      <c r="E376" s="46" t="s">
        <v>362</v>
      </c>
      <c r="F376" s="58">
        <v>2615200</v>
      </c>
      <c r="G376" s="89"/>
      <c r="H376" s="58">
        <f>F376+G376</f>
        <v>2615200</v>
      </c>
      <c r="I376" s="89"/>
      <c r="J376" s="58">
        <f>H376+I376</f>
        <v>2615200</v>
      </c>
    </row>
    <row r="377" spans="1:10" s="1" customFormat="1" ht="21.75" customHeight="1">
      <c r="A377" s="72" t="s">
        <v>369</v>
      </c>
      <c r="B377" s="46" t="s">
        <v>429</v>
      </c>
      <c r="C377" s="46" t="s">
        <v>404</v>
      </c>
      <c r="D377" s="46" t="s">
        <v>175</v>
      </c>
      <c r="E377" s="46" t="s">
        <v>368</v>
      </c>
      <c r="F377" s="58">
        <v>2746800</v>
      </c>
      <c r="G377" s="89"/>
      <c r="H377" s="58">
        <f>F377+G377</f>
        <v>2746800</v>
      </c>
      <c r="I377" s="89"/>
      <c r="J377" s="58">
        <f>H377+I377</f>
        <v>2746800</v>
      </c>
    </row>
    <row r="378" spans="1:10" s="1" customFormat="1" ht="62.25" customHeight="1">
      <c r="A378" s="84" t="s">
        <v>244</v>
      </c>
      <c r="B378" s="46" t="s">
        <v>429</v>
      </c>
      <c r="C378" s="46" t="s">
        <v>404</v>
      </c>
      <c r="D378" s="46" t="s">
        <v>177</v>
      </c>
      <c r="E378" s="46"/>
      <c r="F378" s="58">
        <f>F379+F380</f>
        <v>18707000</v>
      </c>
      <c r="G378" s="89"/>
      <c r="H378" s="58">
        <f>H379+H380</f>
        <v>18707000</v>
      </c>
      <c r="I378" s="89"/>
      <c r="J378" s="58">
        <f>J379+J380</f>
        <v>18707000</v>
      </c>
    </row>
    <row r="379" spans="1:10" s="1" customFormat="1" ht="36.75" customHeight="1">
      <c r="A379" s="79" t="s">
        <v>372</v>
      </c>
      <c r="B379" s="46" t="s">
        <v>429</v>
      </c>
      <c r="C379" s="46" t="s">
        <v>404</v>
      </c>
      <c r="D379" s="46" t="s">
        <v>177</v>
      </c>
      <c r="E379" s="46" t="s">
        <v>362</v>
      </c>
      <c r="F379" s="58">
        <v>9507000</v>
      </c>
      <c r="G379" s="89"/>
      <c r="H379" s="58">
        <f>F379+G379</f>
        <v>9507000</v>
      </c>
      <c r="I379" s="89"/>
      <c r="J379" s="58">
        <f>H379+I379</f>
        <v>9507000</v>
      </c>
    </row>
    <row r="380" spans="1:10" s="1" customFormat="1" ht="24.75" customHeight="1">
      <c r="A380" s="79" t="s">
        <v>369</v>
      </c>
      <c r="B380" s="46" t="s">
        <v>429</v>
      </c>
      <c r="C380" s="46" t="s">
        <v>404</v>
      </c>
      <c r="D380" s="46" t="s">
        <v>177</v>
      </c>
      <c r="E380" s="46" t="s">
        <v>368</v>
      </c>
      <c r="F380" s="58">
        <v>9200000</v>
      </c>
      <c r="G380" s="89"/>
      <c r="H380" s="58">
        <f>F380+G380</f>
        <v>9200000</v>
      </c>
      <c r="I380" s="89"/>
      <c r="J380" s="58">
        <f>H380+I380</f>
        <v>9200000</v>
      </c>
    </row>
    <row r="381" spans="1:10" s="1" customFormat="1" ht="78.75" customHeight="1">
      <c r="A381" s="79" t="s">
        <v>508</v>
      </c>
      <c r="B381" s="46" t="s">
        <v>429</v>
      </c>
      <c r="C381" s="46" t="s">
        <v>404</v>
      </c>
      <c r="D381" s="46" t="s">
        <v>507</v>
      </c>
      <c r="E381" s="46"/>
      <c r="F381" s="58"/>
      <c r="G381" s="89"/>
      <c r="H381" s="58">
        <f>H382</f>
        <v>23500</v>
      </c>
      <c r="I381" s="89"/>
      <c r="J381" s="58">
        <f>J382</f>
        <v>23500</v>
      </c>
    </row>
    <row r="382" spans="1:10" s="1" customFormat="1" ht="24.75" customHeight="1">
      <c r="A382" s="79" t="s">
        <v>369</v>
      </c>
      <c r="B382" s="46" t="s">
        <v>429</v>
      </c>
      <c r="C382" s="46" t="s">
        <v>404</v>
      </c>
      <c r="D382" s="46" t="s">
        <v>507</v>
      </c>
      <c r="E382" s="46" t="s">
        <v>368</v>
      </c>
      <c r="F382" s="58"/>
      <c r="G382" s="89">
        <v>23500</v>
      </c>
      <c r="H382" s="58">
        <f>F382+G382</f>
        <v>23500</v>
      </c>
      <c r="I382" s="89"/>
      <c r="J382" s="58">
        <f>H382+I382</f>
        <v>23500</v>
      </c>
    </row>
    <row r="383" spans="1:10" s="1" customFormat="1" ht="47.25">
      <c r="A383" s="105" t="s">
        <v>243</v>
      </c>
      <c r="B383" s="46" t="s">
        <v>429</v>
      </c>
      <c r="C383" s="46" t="s">
        <v>404</v>
      </c>
      <c r="D383" s="46" t="s">
        <v>178</v>
      </c>
      <c r="E383" s="46"/>
      <c r="F383" s="58">
        <f>F384+F385</f>
        <v>600000</v>
      </c>
      <c r="G383" s="89"/>
      <c r="H383" s="58">
        <f>H384+H385</f>
        <v>600000</v>
      </c>
      <c r="I383" s="89"/>
      <c r="J383" s="58">
        <f>J384+J385</f>
        <v>600000</v>
      </c>
    </row>
    <row r="384" spans="1:10" s="1" customFormat="1" ht="31.5">
      <c r="A384" s="79" t="s">
        <v>372</v>
      </c>
      <c r="B384" s="46" t="s">
        <v>429</v>
      </c>
      <c r="C384" s="46" t="s">
        <v>404</v>
      </c>
      <c r="D384" s="46" t="s">
        <v>178</v>
      </c>
      <c r="E384" s="46" t="s">
        <v>362</v>
      </c>
      <c r="F384" s="58">
        <v>308130</v>
      </c>
      <c r="G384" s="89"/>
      <c r="H384" s="58">
        <f>F384+G384</f>
        <v>308130</v>
      </c>
      <c r="I384" s="89"/>
      <c r="J384" s="58">
        <f>H384+I384</f>
        <v>308130</v>
      </c>
    </row>
    <row r="385" spans="1:10" s="1" customFormat="1" ht="19.5" customHeight="1">
      <c r="A385" s="72" t="s">
        <v>369</v>
      </c>
      <c r="B385" s="46" t="s">
        <v>429</v>
      </c>
      <c r="C385" s="46" t="s">
        <v>404</v>
      </c>
      <c r="D385" s="46" t="s">
        <v>178</v>
      </c>
      <c r="E385" s="46" t="s">
        <v>368</v>
      </c>
      <c r="F385" s="58">
        <v>291870</v>
      </c>
      <c r="G385" s="89"/>
      <c r="H385" s="58">
        <f>F385+G385</f>
        <v>291870</v>
      </c>
      <c r="I385" s="89"/>
      <c r="J385" s="58">
        <f>H385+I385</f>
        <v>291870</v>
      </c>
    </row>
    <row r="386" spans="1:10" ht="65.25" customHeight="1">
      <c r="A386" s="35" t="s">
        <v>245</v>
      </c>
      <c r="B386" s="46" t="s">
        <v>429</v>
      </c>
      <c r="C386" s="46" t="s">
        <v>404</v>
      </c>
      <c r="D386" s="46" t="s">
        <v>179</v>
      </c>
      <c r="E386" s="46"/>
      <c r="F386" s="58">
        <f>F387+F388+F389</f>
        <v>63771245</v>
      </c>
      <c r="G386" s="88"/>
      <c r="H386" s="58">
        <f>H387+H388+H389</f>
        <v>63795545</v>
      </c>
      <c r="I386" s="88"/>
      <c r="J386" s="58">
        <f>J387+J388+J389</f>
        <v>62924445.96</v>
      </c>
    </row>
    <row r="387" spans="1:10" ht="36" customHeight="1">
      <c r="A387" s="74" t="s">
        <v>361</v>
      </c>
      <c r="B387" s="46" t="s">
        <v>429</v>
      </c>
      <c r="C387" s="46" t="s">
        <v>404</v>
      </c>
      <c r="D387" s="46" t="s">
        <v>179</v>
      </c>
      <c r="E387" s="46" t="s">
        <v>360</v>
      </c>
      <c r="F387" s="58">
        <v>34112182</v>
      </c>
      <c r="G387" s="88"/>
      <c r="H387" s="58">
        <f>F387+G387</f>
        <v>34112182</v>
      </c>
      <c r="I387" s="88"/>
      <c r="J387" s="58">
        <f>H387+I387</f>
        <v>34112182</v>
      </c>
    </row>
    <row r="388" spans="1:10" s="7" customFormat="1" ht="35.25" customHeight="1">
      <c r="A388" s="74" t="s">
        <v>372</v>
      </c>
      <c r="B388" s="46" t="s">
        <v>429</v>
      </c>
      <c r="C388" s="46" t="s">
        <v>404</v>
      </c>
      <c r="D388" s="46" t="s">
        <v>179</v>
      </c>
      <c r="E388" s="46" t="s">
        <v>362</v>
      </c>
      <c r="F388" s="58">
        <v>27932593</v>
      </c>
      <c r="G388" s="109">
        <v>24300</v>
      </c>
      <c r="H388" s="58">
        <f>F388+G388</f>
        <v>27956893</v>
      </c>
      <c r="I388" s="116">
        <v>-879949.04</v>
      </c>
      <c r="J388" s="58">
        <f>H388+I388</f>
        <v>27076943.96</v>
      </c>
    </row>
    <row r="389" spans="1:10" ht="27" customHeight="1">
      <c r="A389" s="72" t="s">
        <v>365</v>
      </c>
      <c r="B389" s="46" t="s">
        <v>429</v>
      </c>
      <c r="C389" s="46" t="s">
        <v>404</v>
      </c>
      <c r="D389" s="46" t="s">
        <v>179</v>
      </c>
      <c r="E389" s="46" t="s">
        <v>364</v>
      </c>
      <c r="F389" s="58">
        <v>1726470</v>
      </c>
      <c r="G389" s="88"/>
      <c r="H389" s="58">
        <f>F389+G389</f>
        <v>1726470</v>
      </c>
      <c r="I389" s="116">
        <v>8850</v>
      </c>
      <c r="J389" s="58">
        <f>H389+I389</f>
        <v>1735320</v>
      </c>
    </row>
    <row r="390" spans="1:10" ht="50.25" customHeight="1">
      <c r="A390" s="35" t="s">
        <v>246</v>
      </c>
      <c r="B390" s="46" t="s">
        <v>429</v>
      </c>
      <c r="C390" s="46" t="s">
        <v>404</v>
      </c>
      <c r="D390" s="46" t="s">
        <v>180</v>
      </c>
      <c r="E390" s="46"/>
      <c r="F390" s="58">
        <f>F391</f>
        <v>46812310</v>
      </c>
      <c r="G390" s="88"/>
      <c r="H390" s="58">
        <f>H391</f>
        <v>46812310</v>
      </c>
      <c r="I390" s="88"/>
      <c r="J390" s="58">
        <f>J391</f>
        <v>46812310</v>
      </c>
    </row>
    <row r="391" spans="1:10" ht="28.5" customHeight="1">
      <c r="A391" s="72" t="s">
        <v>369</v>
      </c>
      <c r="B391" s="46" t="s">
        <v>429</v>
      </c>
      <c r="C391" s="46" t="s">
        <v>404</v>
      </c>
      <c r="D391" s="46" t="s">
        <v>180</v>
      </c>
      <c r="E391" s="46" t="s">
        <v>368</v>
      </c>
      <c r="F391" s="58">
        <f>46912310-100000</f>
        <v>46812310</v>
      </c>
      <c r="G391" s="88"/>
      <c r="H391" s="58">
        <f>F391+G391</f>
        <v>46812310</v>
      </c>
      <c r="I391" s="88"/>
      <c r="J391" s="58">
        <f>H391+I391</f>
        <v>46812310</v>
      </c>
    </row>
    <row r="392" spans="1:10" ht="54" customHeight="1">
      <c r="A392" s="35" t="s">
        <v>247</v>
      </c>
      <c r="B392" s="46" t="s">
        <v>429</v>
      </c>
      <c r="C392" s="46" t="s">
        <v>404</v>
      </c>
      <c r="D392" s="46" t="s">
        <v>181</v>
      </c>
      <c r="E392" s="46"/>
      <c r="F392" s="58">
        <f>F393</f>
        <v>1824000</v>
      </c>
      <c r="G392" s="88"/>
      <c r="H392" s="58">
        <f>H393</f>
        <v>1839700</v>
      </c>
      <c r="I392" s="88"/>
      <c r="J392" s="58">
        <f>J393</f>
        <v>1839700</v>
      </c>
    </row>
    <row r="393" spans="1:10" ht="39.75" customHeight="1">
      <c r="A393" s="79" t="s">
        <v>372</v>
      </c>
      <c r="B393" s="46" t="s">
        <v>429</v>
      </c>
      <c r="C393" s="46" t="s">
        <v>404</v>
      </c>
      <c r="D393" s="46" t="s">
        <v>181</v>
      </c>
      <c r="E393" s="46" t="s">
        <v>362</v>
      </c>
      <c r="F393" s="58">
        <v>1824000</v>
      </c>
      <c r="G393" s="88">
        <v>15700</v>
      </c>
      <c r="H393" s="58">
        <f>F393+G393</f>
        <v>1839700</v>
      </c>
      <c r="I393" s="88"/>
      <c r="J393" s="58">
        <f>H393+I393</f>
        <v>1839700</v>
      </c>
    </row>
    <row r="394" spans="1:10" ht="39.75" customHeight="1">
      <c r="A394" s="79" t="s">
        <v>497</v>
      </c>
      <c r="B394" s="46" t="s">
        <v>429</v>
      </c>
      <c r="C394" s="46" t="s">
        <v>404</v>
      </c>
      <c r="D394" s="46" t="s">
        <v>480</v>
      </c>
      <c r="E394" s="46"/>
      <c r="F394" s="58">
        <f>F395</f>
        <v>40000</v>
      </c>
      <c r="G394" s="88"/>
      <c r="H394" s="58">
        <f>H395</f>
        <v>40000</v>
      </c>
      <c r="I394" s="88"/>
      <c r="J394" s="58">
        <f>J395</f>
        <v>40000</v>
      </c>
    </row>
    <row r="395" spans="1:10" ht="39.75" customHeight="1">
      <c r="A395" s="74" t="s">
        <v>372</v>
      </c>
      <c r="B395" s="46" t="s">
        <v>429</v>
      </c>
      <c r="C395" s="46" t="s">
        <v>404</v>
      </c>
      <c r="D395" s="46" t="s">
        <v>480</v>
      </c>
      <c r="E395" s="46" t="s">
        <v>362</v>
      </c>
      <c r="F395" s="58">
        <v>40000</v>
      </c>
      <c r="G395" s="88"/>
      <c r="H395" s="58">
        <f>F395+G395</f>
        <v>40000</v>
      </c>
      <c r="I395" s="88"/>
      <c r="J395" s="58">
        <f>H395+I395</f>
        <v>40000</v>
      </c>
    </row>
    <row r="396" spans="1:10" ht="39.75" customHeight="1">
      <c r="A396" s="74" t="s">
        <v>535</v>
      </c>
      <c r="B396" s="46" t="s">
        <v>429</v>
      </c>
      <c r="C396" s="46" t="s">
        <v>404</v>
      </c>
      <c r="D396" s="46" t="s">
        <v>534</v>
      </c>
      <c r="E396" s="46"/>
      <c r="F396" s="58"/>
      <c r="G396" s="88"/>
      <c r="H396" s="58"/>
      <c r="I396" s="88"/>
      <c r="J396" s="58">
        <f>J397</f>
        <v>3500000</v>
      </c>
    </row>
    <row r="397" spans="1:10" ht="39.75" customHeight="1">
      <c r="A397" s="74" t="s">
        <v>372</v>
      </c>
      <c r="B397" s="46" t="s">
        <v>429</v>
      </c>
      <c r="C397" s="46" t="s">
        <v>404</v>
      </c>
      <c r="D397" s="46" t="s">
        <v>534</v>
      </c>
      <c r="E397" s="46" t="s">
        <v>362</v>
      </c>
      <c r="F397" s="58"/>
      <c r="G397" s="88"/>
      <c r="H397" s="58"/>
      <c r="I397" s="88">
        <v>3500000</v>
      </c>
      <c r="J397" s="58">
        <f>H397+I397</f>
        <v>3500000</v>
      </c>
    </row>
    <row r="398" spans="1:10" ht="64.5" customHeight="1">
      <c r="A398" s="35" t="s">
        <v>248</v>
      </c>
      <c r="B398" s="46" t="s">
        <v>429</v>
      </c>
      <c r="C398" s="46" t="s">
        <v>404</v>
      </c>
      <c r="D398" s="46" t="s">
        <v>182</v>
      </c>
      <c r="E398" s="46"/>
      <c r="F398" s="58">
        <f>F399</f>
        <v>16943119</v>
      </c>
      <c r="G398" s="88"/>
      <c r="H398" s="58">
        <f>H399</f>
        <v>0</v>
      </c>
      <c r="I398" s="88"/>
      <c r="J398" s="58">
        <f>J399</f>
        <v>0</v>
      </c>
    </row>
    <row r="399" spans="1:10" ht="67.5" customHeight="1">
      <c r="A399" s="35" t="s">
        <v>249</v>
      </c>
      <c r="B399" s="46" t="s">
        <v>429</v>
      </c>
      <c r="C399" s="46" t="s">
        <v>404</v>
      </c>
      <c r="D399" s="46" t="s">
        <v>183</v>
      </c>
      <c r="E399" s="46"/>
      <c r="F399" s="58">
        <f>F400+F401+F402</f>
        <v>16943119</v>
      </c>
      <c r="G399" s="88"/>
      <c r="H399" s="58">
        <f>H400+H401+H402</f>
        <v>0</v>
      </c>
      <c r="I399" s="88"/>
      <c r="J399" s="58">
        <f>J400+J401+J402</f>
        <v>0</v>
      </c>
    </row>
    <row r="400" spans="1:10" ht="35.25" customHeight="1">
      <c r="A400" s="74" t="s">
        <v>361</v>
      </c>
      <c r="B400" s="46" t="s">
        <v>429</v>
      </c>
      <c r="C400" s="46" t="s">
        <v>404</v>
      </c>
      <c r="D400" s="46" t="s">
        <v>183</v>
      </c>
      <c r="E400" s="46" t="s">
        <v>360</v>
      </c>
      <c r="F400" s="58">
        <v>15939402</v>
      </c>
      <c r="G400" s="88">
        <v>-15939402</v>
      </c>
      <c r="H400" s="58">
        <f>F400+G400</f>
        <v>0</v>
      </c>
      <c r="I400" s="88"/>
      <c r="J400" s="58">
        <f>H400+I400</f>
        <v>0</v>
      </c>
    </row>
    <row r="401" spans="1:10" s="7" customFormat="1" ht="39.75" customHeight="1">
      <c r="A401" s="79" t="s">
        <v>371</v>
      </c>
      <c r="B401" s="46" t="s">
        <v>429</v>
      </c>
      <c r="C401" s="46" t="s">
        <v>404</v>
      </c>
      <c r="D401" s="46" t="s">
        <v>183</v>
      </c>
      <c r="E401" s="46" t="s">
        <v>362</v>
      </c>
      <c r="F401" s="58">
        <f>945907+56010</f>
        <v>1001917</v>
      </c>
      <c r="G401" s="109">
        <v>-1001917</v>
      </c>
      <c r="H401" s="58">
        <f>F401+G401</f>
        <v>0</v>
      </c>
      <c r="I401" s="109"/>
      <c r="J401" s="58">
        <f>H401+I401</f>
        <v>0</v>
      </c>
    </row>
    <row r="402" spans="1:10" s="7" customFormat="1" ht="24.75" customHeight="1">
      <c r="A402" s="79" t="s">
        <v>365</v>
      </c>
      <c r="B402" s="46" t="s">
        <v>429</v>
      </c>
      <c r="C402" s="46" t="s">
        <v>404</v>
      </c>
      <c r="D402" s="46" t="s">
        <v>183</v>
      </c>
      <c r="E402" s="46" t="s">
        <v>364</v>
      </c>
      <c r="F402" s="58">
        <f>57810-56010</f>
        <v>1800</v>
      </c>
      <c r="G402" s="109">
        <v>-1800</v>
      </c>
      <c r="H402" s="58">
        <f>F402+G402</f>
        <v>0</v>
      </c>
      <c r="I402" s="109"/>
      <c r="J402" s="58">
        <f>H402+I402</f>
        <v>0</v>
      </c>
    </row>
    <row r="403" spans="1:10" ht="85.5" customHeight="1">
      <c r="A403" s="35" t="s">
        <v>255</v>
      </c>
      <c r="B403" s="46" t="s">
        <v>429</v>
      </c>
      <c r="C403" s="46" t="s">
        <v>404</v>
      </c>
      <c r="D403" s="46" t="s">
        <v>176</v>
      </c>
      <c r="E403" s="46"/>
      <c r="F403" s="58">
        <f>F404</f>
        <v>763200</v>
      </c>
      <c r="G403" s="88"/>
      <c r="H403" s="58">
        <f>H404</f>
        <v>763200</v>
      </c>
      <c r="I403" s="88"/>
      <c r="J403" s="58">
        <f>J404</f>
        <v>1093200</v>
      </c>
    </row>
    <row r="404" spans="1:10" ht="96.75" customHeight="1">
      <c r="A404" s="35" t="s">
        <v>498</v>
      </c>
      <c r="B404" s="46" t="s">
        <v>429</v>
      </c>
      <c r="C404" s="46" t="s">
        <v>404</v>
      </c>
      <c r="D404" s="46" t="s">
        <v>184</v>
      </c>
      <c r="E404" s="46"/>
      <c r="F404" s="58">
        <f>F405</f>
        <v>763200</v>
      </c>
      <c r="G404" s="88"/>
      <c r="H404" s="58">
        <f>H405</f>
        <v>763200</v>
      </c>
      <c r="I404" s="88"/>
      <c r="J404" s="58">
        <f>J405</f>
        <v>1093200</v>
      </c>
    </row>
    <row r="405" spans="1:10" ht="37.5" customHeight="1">
      <c r="A405" s="74" t="s">
        <v>371</v>
      </c>
      <c r="B405" s="46" t="s">
        <v>429</v>
      </c>
      <c r="C405" s="46" t="s">
        <v>404</v>
      </c>
      <c r="D405" s="46" t="s">
        <v>184</v>
      </c>
      <c r="E405" s="46" t="s">
        <v>362</v>
      </c>
      <c r="F405" s="58">
        <f>763200</f>
        <v>763200</v>
      </c>
      <c r="G405" s="88"/>
      <c r="H405" s="58">
        <f>F405+G405</f>
        <v>763200</v>
      </c>
      <c r="I405" s="116">
        <v>330000</v>
      </c>
      <c r="J405" s="58">
        <f>H405+I405</f>
        <v>1093200</v>
      </c>
    </row>
    <row r="406" spans="1:10" ht="37.5" customHeight="1">
      <c r="A406" s="74" t="s">
        <v>506</v>
      </c>
      <c r="B406" s="46" t="s">
        <v>429</v>
      </c>
      <c r="C406" s="46" t="s">
        <v>505</v>
      </c>
      <c r="D406" s="46"/>
      <c r="E406" s="46"/>
      <c r="F406" s="58"/>
      <c r="G406" s="88"/>
      <c r="H406" s="58">
        <f>H407</f>
        <v>16943119</v>
      </c>
      <c r="I406" s="88"/>
      <c r="J406" s="58">
        <f>J407</f>
        <v>16943119</v>
      </c>
    </row>
    <row r="407" spans="1:10" ht="51.75" customHeight="1">
      <c r="A407" s="35" t="s">
        <v>304</v>
      </c>
      <c r="B407" s="46" t="s">
        <v>429</v>
      </c>
      <c r="C407" s="46" t="s">
        <v>505</v>
      </c>
      <c r="D407" s="46" t="s">
        <v>165</v>
      </c>
      <c r="E407" s="46"/>
      <c r="F407" s="58"/>
      <c r="G407" s="88"/>
      <c r="H407" s="58">
        <f>H408</f>
        <v>16943119</v>
      </c>
      <c r="I407" s="88"/>
      <c r="J407" s="58">
        <f>J408</f>
        <v>16943119</v>
      </c>
    </row>
    <row r="408" spans="1:10" ht="67.5" customHeight="1">
      <c r="A408" s="35" t="s">
        <v>248</v>
      </c>
      <c r="B408" s="46" t="s">
        <v>429</v>
      </c>
      <c r="C408" s="46" t="s">
        <v>505</v>
      </c>
      <c r="D408" s="46" t="s">
        <v>182</v>
      </c>
      <c r="E408" s="46"/>
      <c r="F408" s="58"/>
      <c r="G408" s="88"/>
      <c r="H408" s="58">
        <f>H409</f>
        <v>16943119</v>
      </c>
      <c r="I408" s="88"/>
      <c r="J408" s="58">
        <f>J409</f>
        <v>16943119</v>
      </c>
    </row>
    <row r="409" spans="1:10" ht="66" customHeight="1">
      <c r="A409" s="35" t="s">
        <v>249</v>
      </c>
      <c r="B409" s="46" t="s">
        <v>429</v>
      </c>
      <c r="C409" s="46" t="s">
        <v>505</v>
      </c>
      <c r="D409" s="46" t="s">
        <v>183</v>
      </c>
      <c r="E409" s="46"/>
      <c r="F409" s="58"/>
      <c r="G409" s="88"/>
      <c r="H409" s="58">
        <f>H410+H411+H412</f>
        <v>16943119</v>
      </c>
      <c r="I409" s="88"/>
      <c r="J409" s="58">
        <f>J410+J411+J412</f>
        <v>16943119</v>
      </c>
    </row>
    <row r="410" spans="1:10" ht="33.75" customHeight="1">
      <c r="A410" s="74" t="s">
        <v>361</v>
      </c>
      <c r="B410" s="46" t="s">
        <v>429</v>
      </c>
      <c r="C410" s="46" t="s">
        <v>505</v>
      </c>
      <c r="D410" s="46" t="s">
        <v>183</v>
      </c>
      <c r="E410" s="46" t="s">
        <v>360</v>
      </c>
      <c r="F410" s="58"/>
      <c r="G410" s="88">
        <v>15939402</v>
      </c>
      <c r="H410" s="58">
        <f>F410+G410</f>
        <v>15939402</v>
      </c>
      <c r="I410" s="88"/>
      <c r="J410" s="58">
        <f>H410+I410</f>
        <v>15939402</v>
      </c>
    </row>
    <row r="411" spans="1:10" ht="34.5" customHeight="1">
      <c r="A411" s="74" t="s">
        <v>372</v>
      </c>
      <c r="B411" s="46" t="s">
        <v>429</v>
      </c>
      <c r="C411" s="46" t="s">
        <v>505</v>
      </c>
      <c r="D411" s="46" t="s">
        <v>183</v>
      </c>
      <c r="E411" s="46" t="s">
        <v>362</v>
      </c>
      <c r="F411" s="58"/>
      <c r="G411" s="88">
        <v>1001917</v>
      </c>
      <c r="H411" s="58">
        <f>F411+G411</f>
        <v>1001917</v>
      </c>
      <c r="I411" s="88"/>
      <c r="J411" s="58">
        <f>H411+I411</f>
        <v>1001917</v>
      </c>
    </row>
    <row r="412" spans="1:10" ht="25.5" customHeight="1">
      <c r="A412" s="79" t="s">
        <v>365</v>
      </c>
      <c r="B412" s="46" t="s">
        <v>429</v>
      </c>
      <c r="C412" s="46" t="s">
        <v>505</v>
      </c>
      <c r="D412" s="46" t="s">
        <v>183</v>
      </c>
      <c r="E412" s="46" t="s">
        <v>364</v>
      </c>
      <c r="F412" s="58"/>
      <c r="G412" s="88">
        <v>1800</v>
      </c>
      <c r="H412" s="58">
        <f>F412+G412</f>
        <v>1800</v>
      </c>
      <c r="I412" s="88"/>
      <c r="J412" s="58">
        <f>H412+I412</f>
        <v>1800</v>
      </c>
    </row>
    <row r="413" spans="1:10" ht="15.75">
      <c r="A413" s="35" t="s">
        <v>504</v>
      </c>
      <c r="B413" s="46" t="s">
        <v>429</v>
      </c>
      <c r="C413" s="46" t="s">
        <v>405</v>
      </c>
      <c r="D413" s="46"/>
      <c r="E413" s="46"/>
      <c r="F413" s="58">
        <f>F414</f>
        <v>17173700</v>
      </c>
      <c r="G413" s="88"/>
      <c r="H413" s="58">
        <f>H414</f>
        <v>17173700</v>
      </c>
      <c r="I413" s="88"/>
      <c r="J413" s="58">
        <f>J414</f>
        <v>20225775</v>
      </c>
    </row>
    <row r="414" spans="1:10" ht="53.25" customHeight="1">
      <c r="A414" s="35" t="s">
        <v>304</v>
      </c>
      <c r="B414" s="46" t="s">
        <v>429</v>
      </c>
      <c r="C414" s="46" t="s">
        <v>405</v>
      </c>
      <c r="D414" s="46" t="s">
        <v>165</v>
      </c>
      <c r="E414" s="46"/>
      <c r="F414" s="58">
        <f>F415+F423</f>
        <v>17173700</v>
      </c>
      <c r="G414" s="88"/>
      <c r="H414" s="58">
        <f>H415+H423</f>
        <v>17173700</v>
      </c>
      <c r="I414" s="88"/>
      <c r="J414" s="58">
        <f>J415+J423</f>
        <v>20225775</v>
      </c>
    </row>
    <row r="415" spans="1:10" ht="69" customHeight="1">
      <c r="A415" s="35" t="s">
        <v>250</v>
      </c>
      <c r="B415" s="46" t="s">
        <v>429</v>
      </c>
      <c r="C415" s="46" t="s">
        <v>405</v>
      </c>
      <c r="D415" s="46" t="s">
        <v>185</v>
      </c>
      <c r="E415" s="46"/>
      <c r="F415" s="58">
        <f>F416+F418+F420</f>
        <v>12626900</v>
      </c>
      <c r="G415" s="88"/>
      <c r="H415" s="58">
        <f>H416+H418+H420</f>
        <v>12626900</v>
      </c>
      <c r="I415" s="88"/>
      <c r="J415" s="58">
        <f>J416+J418+J420</f>
        <v>13892775</v>
      </c>
    </row>
    <row r="416" spans="1:10" ht="48" customHeight="1">
      <c r="A416" s="81" t="s">
        <v>251</v>
      </c>
      <c r="B416" s="82" t="s">
        <v>429</v>
      </c>
      <c r="C416" s="82" t="s">
        <v>405</v>
      </c>
      <c r="D416" s="82" t="s">
        <v>186</v>
      </c>
      <c r="E416" s="82"/>
      <c r="F416" s="58">
        <f>F417</f>
        <v>2177700</v>
      </c>
      <c r="G416" s="88"/>
      <c r="H416" s="58">
        <f>H417</f>
        <v>2177700</v>
      </c>
      <c r="I416" s="88"/>
      <c r="J416" s="58">
        <f>J417</f>
        <v>2177700</v>
      </c>
    </row>
    <row r="417" spans="1:10" ht="20.25" customHeight="1">
      <c r="A417" s="72" t="s">
        <v>369</v>
      </c>
      <c r="B417" s="82" t="s">
        <v>429</v>
      </c>
      <c r="C417" s="82" t="s">
        <v>405</v>
      </c>
      <c r="D417" s="82" t="s">
        <v>186</v>
      </c>
      <c r="E417" s="82" t="s">
        <v>368</v>
      </c>
      <c r="F417" s="58">
        <v>2177700</v>
      </c>
      <c r="G417" s="88"/>
      <c r="H417" s="58">
        <f>F417+G417</f>
        <v>2177700</v>
      </c>
      <c r="I417" s="88"/>
      <c r="J417" s="58">
        <f>H417+I417</f>
        <v>2177700</v>
      </c>
    </row>
    <row r="418" spans="1:10" ht="31.5" customHeight="1">
      <c r="A418" s="83" t="s">
        <v>252</v>
      </c>
      <c r="B418" s="82" t="s">
        <v>429</v>
      </c>
      <c r="C418" s="82" t="s">
        <v>405</v>
      </c>
      <c r="D418" s="82" t="s">
        <v>187</v>
      </c>
      <c r="E418" s="82"/>
      <c r="F418" s="58">
        <f>F419</f>
        <v>5923200</v>
      </c>
      <c r="G418" s="88"/>
      <c r="H418" s="58">
        <f>H419</f>
        <v>5923200</v>
      </c>
      <c r="I418" s="88"/>
      <c r="J418" s="58">
        <f>J419</f>
        <v>5923200</v>
      </c>
    </row>
    <row r="419" spans="1:10" s="1" customFormat="1" ht="26.25" customHeight="1">
      <c r="A419" s="72" t="s">
        <v>369</v>
      </c>
      <c r="B419" s="82" t="s">
        <v>429</v>
      </c>
      <c r="C419" s="46" t="s">
        <v>405</v>
      </c>
      <c r="D419" s="82" t="s">
        <v>187</v>
      </c>
      <c r="E419" s="46" t="s">
        <v>368</v>
      </c>
      <c r="F419" s="58">
        <v>5923200</v>
      </c>
      <c r="G419" s="89"/>
      <c r="H419" s="58">
        <f>F419+G419</f>
        <v>5923200</v>
      </c>
      <c r="I419" s="89"/>
      <c r="J419" s="58">
        <f>H419+I419</f>
        <v>5923200</v>
      </c>
    </row>
    <row r="420" spans="1:10" s="1" customFormat="1" ht="48.75" customHeight="1">
      <c r="A420" s="84" t="s">
        <v>253</v>
      </c>
      <c r="B420" s="82" t="s">
        <v>429</v>
      </c>
      <c r="C420" s="82" t="s">
        <v>405</v>
      </c>
      <c r="D420" s="46" t="s">
        <v>188</v>
      </c>
      <c r="E420" s="46"/>
      <c r="F420" s="58">
        <f>F421+F422</f>
        <v>4526000</v>
      </c>
      <c r="G420" s="89"/>
      <c r="H420" s="58">
        <f>H421+H422</f>
        <v>4526000</v>
      </c>
      <c r="I420" s="89"/>
      <c r="J420" s="58">
        <f>J421+J422</f>
        <v>5791875</v>
      </c>
    </row>
    <row r="421" spans="1:10" s="1" customFormat="1" ht="30" customHeight="1">
      <c r="A421" s="74" t="s">
        <v>372</v>
      </c>
      <c r="B421" s="82" t="s">
        <v>429</v>
      </c>
      <c r="C421" s="82" t="s">
        <v>405</v>
      </c>
      <c r="D421" s="46" t="s">
        <v>188</v>
      </c>
      <c r="E421" s="46" t="s">
        <v>362</v>
      </c>
      <c r="F421" s="58">
        <v>3047824</v>
      </c>
      <c r="G421" s="89"/>
      <c r="H421" s="58">
        <f>F421+G421</f>
        <v>3047824</v>
      </c>
      <c r="I421" s="115">
        <v>566826</v>
      </c>
      <c r="J421" s="58">
        <f>H421+I421</f>
        <v>3614650</v>
      </c>
    </row>
    <row r="422" spans="1:10" s="1" customFormat="1" ht="18" customHeight="1">
      <c r="A422" s="72" t="s">
        <v>369</v>
      </c>
      <c r="B422" s="82" t="s">
        <v>429</v>
      </c>
      <c r="C422" s="46" t="s">
        <v>405</v>
      </c>
      <c r="D422" s="46" t="s">
        <v>188</v>
      </c>
      <c r="E422" s="46" t="s">
        <v>368</v>
      </c>
      <c r="F422" s="58">
        <v>1478176</v>
      </c>
      <c r="G422" s="89"/>
      <c r="H422" s="58">
        <f>F422+G422</f>
        <v>1478176</v>
      </c>
      <c r="I422" s="115">
        <v>699049</v>
      </c>
      <c r="J422" s="58">
        <f>H422+I422</f>
        <v>2177225</v>
      </c>
    </row>
    <row r="423" spans="1:10" s="1" customFormat="1" ht="84.75" customHeight="1">
      <c r="A423" s="35" t="s">
        <v>341</v>
      </c>
      <c r="B423" s="82" t="s">
        <v>429</v>
      </c>
      <c r="C423" s="46" t="s">
        <v>405</v>
      </c>
      <c r="D423" s="46" t="s">
        <v>176</v>
      </c>
      <c r="E423" s="46"/>
      <c r="F423" s="58">
        <f>F424</f>
        <v>4546800</v>
      </c>
      <c r="G423" s="89"/>
      <c r="H423" s="58">
        <f>H424</f>
        <v>4546800</v>
      </c>
      <c r="I423" s="89"/>
      <c r="J423" s="58">
        <f>J424+J426</f>
        <v>6333000</v>
      </c>
    </row>
    <row r="424" spans="1:10" s="1" customFormat="1" ht="66" customHeight="1">
      <c r="A424" s="35" t="s">
        <v>343</v>
      </c>
      <c r="B424" s="82" t="s">
        <v>429</v>
      </c>
      <c r="C424" s="46" t="s">
        <v>405</v>
      </c>
      <c r="D424" s="46" t="s">
        <v>342</v>
      </c>
      <c r="E424" s="46"/>
      <c r="F424" s="58">
        <f>F425</f>
        <v>4546800</v>
      </c>
      <c r="G424" s="89"/>
      <c r="H424" s="58">
        <f>H425</f>
        <v>4546800</v>
      </c>
      <c r="I424" s="89"/>
      <c r="J424" s="58">
        <f>J425</f>
        <v>4546800</v>
      </c>
    </row>
    <row r="425" spans="1:10" s="1" customFormat="1" ht="20.25" customHeight="1">
      <c r="A425" s="79" t="s">
        <v>369</v>
      </c>
      <c r="B425" s="82" t="s">
        <v>429</v>
      </c>
      <c r="C425" s="46" t="s">
        <v>405</v>
      </c>
      <c r="D425" s="46" t="s">
        <v>342</v>
      </c>
      <c r="E425" s="46" t="s">
        <v>368</v>
      </c>
      <c r="F425" s="58">
        <f>4546800</f>
        <v>4546800</v>
      </c>
      <c r="G425" s="89"/>
      <c r="H425" s="58">
        <f>F425+G425</f>
        <v>4546800</v>
      </c>
      <c r="I425" s="89"/>
      <c r="J425" s="58">
        <f>H425+I425</f>
        <v>4546800</v>
      </c>
    </row>
    <row r="426" spans="1:10" s="1" customFormat="1" ht="86.25" customHeight="1">
      <c r="A426" s="79" t="s">
        <v>531</v>
      </c>
      <c r="B426" s="82" t="s">
        <v>429</v>
      </c>
      <c r="C426" s="46" t="s">
        <v>405</v>
      </c>
      <c r="D426" s="46" t="s">
        <v>530</v>
      </c>
      <c r="E426" s="46"/>
      <c r="F426" s="58"/>
      <c r="G426" s="89"/>
      <c r="H426" s="58"/>
      <c r="I426" s="89"/>
      <c r="J426" s="58">
        <f>J427</f>
        <v>1786200</v>
      </c>
    </row>
    <row r="427" spans="1:10" s="1" customFormat="1" ht="20.25" customHeight="1">
      <c r="A427" s="79" t="s">
        <v>369</v>
      </c>
      <c r="B427" s="82" t="s">
        <v>429</v>
      </c>
      <c r="C427" s="46" t="s">
        <v>405</v>
      </c>
      <c r="D427" s="46" t="s">
        <v>530</v>
      </c>
      <c r="E427" s="46" t="s">
        <v>368</v>
      </c>
      <c r="F427" s="58"/>
      <c r="G427" s="89"/>
      <c r="H427" s="58"/>
      <c r="I427" s="115">
        <v>1786200</v>
      </c>
      <c r="J427" s="58">
        <f>H427+I427</f>
        <v>1786200</v>
      </c>
    </row>
    <row r="428" spans="1:10" ht="29.25" customHeight="1">
      <c r="A428" s="35" t="s">
        <v>447</v>
      </c>
      <c r="B428" s="46" t="s">
        <v>429</v>
      </c>
      <c r="C428" s="46" t="s">
        <v>406</v>
      </c>
      <c r="D428" s="46"/>
      <c r="E428" s="46"/>
      <c r="F428" s="58">
        <f>F429</f>
        <v>13269200</v>
      </c>
      <c r="G428" s="88"/>
      <c r="H428" s="58">
        <f>H429</f>
        <v>13269200</v>
      </c>
      <c r="I428" s="88"/>
      <c r="J428" s="58">
        <f>J429</f>
        <v>10665299.04</v>
      </c>
    </row>
    <row r="429" spans="1:10" ht="46.5" customHeight="1">
      <c r="A429" s="35" t="s">
        <v>304</v>
      </c>
      <c r="B429" s="46" t="s">
        <v>429</v>
      </c>
      <c r="C429" s="46" t="s">
        <v>406</v>
      </c>
      <c r="D429" s="46" t="s">
        <v>165</v>
      </c>
      <c r="E429" s="46"/>
      <c r="F429" s="58">
        <f>F430</f>
        <v>13269200</v>
      </c>
      <c r="G429" s="88"/>
      <c r="H429" s="58">
        <f>H430</f>
        <v>13269200</v>
      </c>
      <c r="I429" s="88"/>
      <c r="J429" s="58">
        <f>J430</f>
        <v>10665299.04</v>
      </c>
    </row>
    <row r="430" spans="1:10" ht="94.5">
      <c r="A430" s="35" t="s">
        <v>256</v>
      </c>
      <c r="B430" s="46" t="s">
        <v>429</v>
      </c>
      <c r="C430" s="46" t="s">
        <v>406</v>
      </c>
      <c r="D430" s="46" t="s">
        <v>189</v>
      </c>
      <c r="E430" s="46"/>
      <c r="F430" s="58">
        <f>F431+F434+F440+F437</f>
        <v>13269200</v>
      </c>
      <c r="G430" s="88"/>
      <c r="H430" s="58">
        <f>H431+H434+H440+H437</f>
        <v>13269200</v>
      </c>
      <c r="I430" s="88"/>
      <c r="J430" s="58">
        <f>J431+J434+J440+J437</f>
        <v>10665299.04</v>
      </c>
    </row>
    <row r="431" spans="1:10" ht="85.5" customHeight="1">
      <c r="A431" s="35" t="s">
        <v>517</v>
      </c>
      <c r="B431" s="46">
        <v>906</v>
      </c>
      <c r="C431" s="46" t="s">
        <v>406</v>
      </c>
      <c r="D431" s="46" t="s">
        <v>190</v>
      </c>
      <c r="E431" s="46"/>
      <c r="F431" s="85">
        <f>F432+F433</f>
        <v>10513000</v>
      </c>
      <c r="G431" s="88"/>
      <c r="H431" s="85">
        <f>H432+H433</f>
        <v>10513000</v>
      </c>
      <c r="I431" s="88"/>
      <c r="J431" s="85">
        <f>J432+J433</f>
        <v>0</v>
      </c>
    </row>
    <row r="432" spans="1:10" ht="35.25" customHeight="1">
      <c r="A432" s="72" t="s">
        <v>361</v>
      </c>
      <c r="B432" s="46" t="s">
        <v>429</v>
      </c>
      <c r="C432" s="46" t="s">
        <v>406</v>
      </c>
      <c r="D432" s="46" t="s">
        <v>190</v>
      </c>
      <c r="E432" s="46" t="s">
        <v>360</v>
      </c>
      <c r="F432" s="85">
        <v>6249460</v>
      </c>
      <c r="G432" s="88"/>
      <c r="H432" s="85">
        <f>F432+G432</f>
        <v>6249460</v>
      </c>
      <c r="I432" s="116">
        <v>-6249460</v>
      </c>
      <c r="J432" s="85">
        <f>H432+I432</f>
        <v>0</v>
      </c>
    </row>
    <row r="433" spans="1:10" s="7" customFormat="1" ht="31.5">
      <c r="A433" s="74" t="s">
        <v>371</v>
      </c>
      <c r="B433" s="46" t="s">
        <v>429</v>
      </c>
      <c r="C433" s="46" t="s">
        <v>406</v>
      </c>
      <c r="D433" s="46" t="s">
        <v>190</v>
      </c>
      <c r="E433" s="46" t="s">
        <v>362</v>
      </c>
      <c r="F433" s="85">
        <v>4263540</v>
      </c>
      <c r="G433" s="109"/>
      <c r="H433" s="85">
        <f>F433+G433</f>
        <v>4263540</v>
      </c>
      <c r="I433" s="116">
        <v>-4263540</v>
      </c>
      <c r="J433" s="85">
        <f>H433+I433</f>
        <v>0</v>
      </c>
    </row>
    <row r="434" spans="1:10" ht="47.25">
      <c r="A434" s="35" t="s">
        <v>257</v>
      </c>
      <c r="B434" s="46">
        <v>906</v>
      </c>
      <c r="C434" s="46" t="s">
        <v>406</v>
      </c>
      <c r="D434" s="46" t="s">
        <v>191</v>
      </c>
      <c r="E434" s="46"/>
      <c r="F434" s="85">
        <f>F435+F436</f>
        <v>2253902</v>
      </c>
      <c r="G434" s="88"/>
      <c r="H434" s="85">
        <f>H435+H436</f>
        <v>1564687</v>
      </c>
      <c r="I434" s="88"/>
      <c r="J434" s="85">
        <f>J435+J436</f>
        <v>1564687</v>
      </c>
    </row>
    <row r="435" spans="1:10" ht="36" customHeight="1">
      <c r="A435" s="72" t="s">
        <v>373</v>
      </c>
      <c r="B435" s="46" t="s">
        <v>429</v>
      </c>
      <c r="C435" s="46" t="s">
        <v>406</v>
      </c>
      <c r="D435" s="46" t="s">
        <v>191</v>
      </c>
      <c r="E435" s="46" t="s">
        <v>370</v>
      </c>
      <c r="F435" s="85">
        <v>2173851</v>
      </c>
      <c r="G435" s="88">
        <v>-689215</v>
      </c>
      <c r="H435" s="85">
        <f>F435+G435</f>
        <v>1484636</v>
      </c>
      <c r="I435" s="88"/>
      <c r="J435" s="85">
        <f>H435+I435</f>
        <v>1484636</v>
      </c>
    </row>
    <row r="436" spans="1:10" s="7" customFormat="1" ht="31.5">
      <c r="A436" s="74" t="s">
        <v>372</v>
      </c>
      <c r="B436" s="46" t="s">
        <v>429</v>
      </c>
      <c r="C436" s="46" t="s">
        <v>406</v>
      </c>
      <c r="D436" s="46" t="s">
        <v>191</v>
      </c>
      <c r="E436" s="46" t="s">
        <v>362</v>
      </c>
      <c r="F436" s="85">
        <v>80051</v>
      </c>
      <c r="G436" s="109"/>
      <c r="H436" s="85">
        <f>F436+G436</f>
        <v>80051</v>
      </c>
      <c r="I436" s="109"/>
      <c r="J436" s="85">
        <f>H436+I436</f>
        <v>80051</v>
      </c>
    </row>
    <row r="437" spans="1:10" s="7" customFormat="1" ht="47.25">
      <c r="A437" s="35" t="s">
        <v>335</v>
      </c>
      <c r="B437" s="46" t="s">
        <v>429</v>
      </c>
      <c r="C437" s="46" t="s">
        <v>406</v>
      </c>
      <c r="D437" s="46" t="s">
        <v>334</v>
      </c>
      <c r="E437" s="46"/>
      <c r="F437" s="85">
        <f>F438</f>
        <v>202298</v>
      </c>
      <c r="G437" s="109"/>
      <c r="H437" s="85">
        <f>H438</f>
        <v>891513</v>
      </c>
      <c r="I437" s="109"/>
      <c r="J437" s="85">
        <f>J438+J439</f>
        <v>8800612.04</v>
      </c>
    </row>
    <row r="438" spans="1:10" s="7" customFormat="1" ht="31.5">
      <c r="A438" s="79" t="s">
        <v>373</v>
      </c>
      <c r="B438" s="46" t="s">
        <v>429</v>
      </c>
      <c r="C438" s="46" t="s">
        <v>406</v>
      </c>
      <c r="D438" s="46" t="s">
        <v>334</v>
      </c>
      <c r="E438" s="46" t="s">
        <v>370</v>
      </c>
      <c r="F438" s="85">
        <v>202298</v>
      </c>
      <c r="G438" s="109">
        <v>689215</v>
      </c>
      <c r="H438" s="85">
        <f>F438+G438</f>
        <v>891513</v>
      </c>
      <c r="I438" s="116">
        <v>6249460</v>
      </c>
      <c r="J438" s="85">
        <f>H438+I438</f>
        <v>7140973</v>
      </c>
    </row>
    <row r="439" spans="1:10" s="7" customFormat="1" ht="33.75" customHeight="1">
      <c r="A439" s="79" t="s">
        <v>372</v>
      </c>
      <c r="B439" s="46" t="s">
        <v>429</v>
      </c>
      <c r="C439" s="46" t="s">
        <v>406</v>
      </c>
      <c r="D439" s="46" t="s">
        <v>334</v>
      </c>
      <c r="E439" s="46" t="s">
        <v>362</v>
      </c>
      <c r="F439" s="85"/>
      <c r="G439" s="109"/>
      <c r="H439" s="85"/>
      <c r="I439" s="116">
        <f>4236203.12-2576564.08</f>
        <v>1659639.04</v>
      </c>
      <c r="J439" s="85">
        <f>H439+I439</f>
        <v>1659639.04</v>
      </c>
    </row>
    <row r="440" spans="1:10" ht="33.75" customHeight="1">
      <c r="A440" s="86" t="s">
        <v>258</v>
      </c>
      <c r="B440" s="46" t="s">
        <v>429</v>
      </c>
      <c r="C440" s="46" t="s">
        <v>406</v>
      </c>
      <c r="D440" s="46" t="s">
        <v>192</v>
      </c>
      <c r="E440" s="46"/>
      <c r="F440" s="85">
        <f>F441</f>
        <v>300000</v>
      </c>
      <c r="G440" s="88"/>
      <c r="H440" s="85">
        <f>H441</f>
        <v>300000</v>
      </c>
      <c r="I440" s="88"/>
      <c r="J440" s="85">
        <f>J441</f>
        <v>300000</v>
      </c>
    </row>
    <row r="441" spans="1:10" ht="15.75">
      <c r="A441" s="35" t="s">
        <v>17</v>
      </c>
      <c r="B441" s="82" t="s">
        <v>429</v>
      </c>
      <c r="C441" s="82" t="s">
        <v>406</v>
      </c>
      <c r="D441" s="46" t="s">
        <v>192</v>
      </c>
      <c r="E441" s="82" t="s">
        <v>362</v>
      </c>
      <c r="F441" s="58">
        <f>200000+100000</f>
        <v>300000</v>
      </c>
      <c r="G441" s="88"/>
      <c r="H441" s="58">
        <f>F441+G441</f>
        <v>300000</v>
      </c>
      <c r="I441" s="88"/>
      <c r="J441" s="58">
        <f>H441+I441</f>
        <v>300000</v>
      </c>
    </row>
    <row r="442" spans="1:10" ht="15.75">
      <c r="A442" s="9" t="s">
        <v>448</v>
      </c>
      <c r="B442" s="44" t="s">
        <v>429</v>
      </c>
      <c r="C442" s="44" t="s">
        <v>421</v>
      </c>
      <c r="D442" s="44"/>
      <c r="E442" s="44"/>
      <c r="F442" s="69">
        <f>F443</f>
        <v>134900</v>
      </c>
      <c r="G442" s="88"/>
      <c r="H442" s="69">
        <f>H443</f>
        <v>134900</v>
      </c>
      <c r="I442" s="88"/>
      <c r="J442" s="69">
        <f>J443</f>
        <v>134900</v>
      </c>
    </row>
    <row r="443" spans="1:10" ht="15.75">
      <c r="A443" s="9" t="s">
        <v>449</v>
      </c>
      <c r="B443" s="44" t="s">
        <v>429</v>
      </c>
      <c r="C443" s="44" t="s">
        <v>433</v>
      </c>
      <c r="D443" s="44"/>
      <c r="E443" s="44"/>
      <c r="F443" s="69">
        <f>F444</f>
        <v>134900</v>
      </c>
      <c r="G443" s="88"/>
      <c r="H443" s="69">
        <f>H444</f>
        <v>134900</v>
      </c>
      <c r="I443" s="88"/>
      <c r="J443" s="69">
        <f>J444</f>
        <v>134900</v>
      </c>
    </row>
    <row r="444" spans="1:10" ht="15.75">
      <c r="A444" s="16" t="s">
        <v>285</v>
      </c>
      <c r="B444" s="44" t="s">
        <v>429</v>
      </c>
      <c r="C444" s="44" t="s">
        <v>433</v>
      </c>
      <c r="D444" s="44" t="s">
        <v>118</v>
      </c>
      <c r="E444" s="44"/>
      <c r="F444" s="56">
        <f>F445</f>
        <v>134900</v>
      </c>
      <c r="G444" s="88"/>
      <c r="H444" s="56">
        <f>H445</f>
        <v>134900</v>
      </c>
      <c r="I444" s="88"/>
      <c r="J444" s="56">
        <f>J445</f>
        <v>134900</v>
      </c>
    </row>
    <row r="445" spans="1:10" ht="31.5" customHeight="1">
      <c r="A445" s="16" t="s">
        <v>82</v>
      </c>
      <c r="B445" s="44" t="s">
        <v>429</v>
      </c>
      <c r="C445" s="44" t="s">
        <v>433</v>
      </c>
      <c r="D445" s="44" t="s">
        <v>81</v>
      </c>
      <c r="E445" s="44"/>
      <c r="F445" s="56">
        <f>F446</f>
        <v>134900</v>
      </c>
      <c r="G445" s="88"/>
      <c r="H445" s="56">
        <f>H446</f>
        <v>134900</v>
      </c>
      <c r="I445" s="88"/>
      <c r="J445" s="56">
        <f>J446</f>
        <v>134900</v>
      </c>
    </row>
    <row r="446" spans="1:10" ht="31.5" customHeight="1">
      <c r="A446" s="87" t="s">
        <v>353</v>
      </c>
      <c r="B446" s="82" t="s">
        <v>429</v>
      </c>
      <c r="C446" s="82" t="s">
        <v>433</v>
      </c>
      <c r="D446" s="82" t="s">
        <v>81</v>
      </c>
      <c r="E446" s="82" t="s">
        <v>375</v>
      </c>
      <c r="F446" s="58">
        <v>134900</v>
      </c>
      <c r="G446" s="88"/>
      <c r="H446" s="58">
        <f>F446+G446</f>
        <v>134900</v>
      </c>
      <c r="I446" s="88"/>
      <c r="J446" s="58">
        <f>H446+I446</f>
        <v>134900</v>
      </c>
    </row>
    <row r="447" spans="1:10" ht="48" customHeight="1">
      <c r="A447" s="8" t="s">
        <v>476</v>
      </c>
      <c r="B447" s="41">
        <v>908</v>
      </c>
      <c r="C447" s="42"/>
      <c r="D447" s="42"/>
      <c r="E447" s="42"/>
      <c r="F447" s="96">
        <f>F448+F457+F474</f>
        <v>120983600</v>
      </c>
      <c r="G447" s="88"/>
      <c r="H447" s="96">
        <f>H448+H457+H474+H452</f>
        <v>120032600</v>
      </c>
      <c r="I447" s="88"/>
      <c r="J447" s="96">
        <f>J448+J457+J474+J452</f>
        <v>119211390.23</v>
      </c>
    </row>
    <row r="448" spans="1:10" ht="62.25" customHeight="1" hidden="1">
      <c r="A448" s="11" t="s">
        <v>296</v>
      </c>
      <c r="B448" s="42" t="s">
        <v>420</v>
      </c>
      <c r="C448" s="42" t="s">
        <v>404</v>
      </c>
      <c r="D448" s="42" t="s">
        <v>141</v>
      </c>
      <c r="E448" s="42"/>
      <c r="F448" s="58">
        <f>F449</f>
        <v>10116100</v>
      </c>
      <c r="G448" s="88"/>
      <c r="H448" s="58">
        <f>H449</f>
        <v>0</v>
      </c>
      <c r="I448" s="88"/>
      <c r="J448" s="58">
        <f>J449</f>
        <v>0</v>
      </c>
    </row>
    <row r="449" spans="1:10" ht="55.5" customHeight="1" hidden="1">
      <c r="A449" s="32" t="s">
        <v>297</v>
      </c>
      <c r="B449" s="46" t="s">
        <v>420</v>
      </c>
      <c r="C449" s="46" t="s">
        <v>404</v>
      </c>
      <c r="D449" s="46" t="s">
        <v>193</v>
      </c>
      <c r="E449" s="46"/>
      <c r="F449" s="58">
        <f>F450</f>
        <v>10116100</v>
      </c>
      <c r="G449" s="88"/>
      <c r="H449" s="58">
        <f>H450</f>
        <v>0</v>
      </c>
      <c r="I449" s="88"/>
      <c r="J449" s="58">
        <f>J450</f>
        <v>0</v>
      </c>
    </row>
    <row r="450" spans="1:10" ht="63" customHeight="1" hidden="1">
      <c r="A450" s="32" t="s">
        <v>510</v>
      </c>
      <c r="B450" s="46" t="s">
        <v>420</v>
      </c>
      <c r="C450" s="46" t="s">
        <v>404</v>
      </c>
      <c r="D450" s="46" t="s">
        <v>194</v>
      </c>
      <c r="E450" s="46"/>
      <c r="F450" s="58">
        <f>F451</f>
        <v>10116100</v>
      </c>
      <c r="G450" s="88"/>
      <c r="H450" s="58">
        <f>H451</f>
        <v>0</v>
      </c>
      <c r="I450" s="88"/>
      <c r="J450" s="58">
        <f>J451</f>
        <v>0</v>
      </c>
    </row>
    <row r="451" spans="1:10" ht="17.25" customHeight="1" hidden="1">
      <c r="A451" s="79" t="s">
        <v>367</v>
      </c>
      <c r="B451" s="46" t="s">
        <v>420</v>
      </c>
      <c r="C451" s="46" t="s">
        <v>404</v>
      </c>
      <c r="D451" s="46" t="s">
        <v>194</v>
      </c>
      <c r="E451" s="46" t="s">
        <v>366</v>
      </c>
      <c r="F451" s="58">
        <v>10116100</v>
      </c>
      <c r="G451" s="88">
        <v>-10116100</v>
      </c>
      <c r="H451" s="58">
        <f>F451+G451</f>
        <v>0</v>
      </c>
      <c r="I451" s="88"/>
      <c r="J451" s="58">
        <f>H451+I451</f>
        <v>0</v>
      </c>
    </row>
    <row r="452" spans="1:10" ht="17.25" customHeight="1">
      <c r="A452" s="79" t="s">
        <v>509</v>
      </c>
      <c r="B452" s="46" t="s">
        <v>420</v>
      </c>
      <c r="C452" s="46" t="s">
        <v>505</v>
      </c>
      <c r="D452" s="46"/>
      <c r="E452" s="46"/>
      <c r="F452" s="58"/>
      <c r="G452" s="88"/>
      <c r="H452" s="58">
        <f>H453</f>
        <v>10116100</v>
      </c>
      <c r="I452" s="88"/>
      <c r="J452" s="58">
        <f>J453</f>
        <v>10116100</v>
      </c>
    </row>
    <row r="453" spans="1:10" ht="63" customHeight="1">
      <c r="A453" s="11" t="s">
        <v>296</v>
      </c>
      <c r="B453" s="46" t="s">
        <v>420</v>
      </c>
      <c r="C453" s="46" t="s">
        <v>505</v>
      </c>
      <c r="D453" s="46" t="s">
        <v>141</v>
      </c>
      <c r="E453" s="46"/>
      <c r="F453" s="58"/>
      <c r="G453" s="88"/>
      <c r="H453" s="58">
        <f>H454</f>
        <v>10116100</v>
      </c>
      <c r="I453" s="88"/>
      <c r="J453" s="58">
        <f>J454</f>
        <v>10116100</v>
      </c>
    </row>
    <row r="454" spans="1:10" ht="46.5" customHeight="1">
      <c r="A454" s="32" t="s">
        <v>297</v>
      </c>
      <c r="B454" s="46" t="s">
        <v>420</v>
      </c>
      <c r="C454" s="46" t="s">
        <v>505</v>
      </c>
      <c r="D454" s="46" t="s">
        <v>193</v>
      </c>
      <c r="E454" s="46"/>
      <c r="F454" s="58"/>
      <c r="G454" s="88"/>
      <c r="H454" s="58">
        <f>H455</f>
        <v>10116100</v>
      </c>
      <c r="I454" s="88"/>
      <c r="J454" s="58">
        <f>J455</f>
        <v>10116100</v>
      </c>
    </row>
    <row r="455" spans="1:10" ht="67.5" customHeight="1">
      <c r="A455" s="32" t="s">
        <v>511</v>
      </c>
      <c r="B455" s="46" t="s">
        <v>420</v>
      </c>
      <c r="C455" s="46" t="s">
        <v>505</v>
      </c>
      <c r="D455" s="46" t="s">
        <v>194</v>
      </c>
      <c r="E455" s="46"/>
      <c r="F455" s="58"/>
      <c r="G455" s="88"/>
      <c r="H455" s="58">
        <f>H456</f>
        <v>10116100</v>
      </c>
      <c r="I455" s="88"/>
      <c r="J455" s="58">
        <f>J456</f>
        <v>10116100</v>
      </c>
    </row>
    <row r="456" spans="1:10" ht="17.25" customHeight="1">
      <c r="A456" s="79" t="s">
        <v>367</v>
      </c>
      <c r="B456" s="46" t="s">
        <v>420</v>
      </c>
      <c r="C456" s="46" t="s">
        <v>505</v>
      </c>
      <c r="D456" s="46" t="s">
        <v>194</v>
      </c>
      <c r="E456" s="46" t="s">
        <v>366</v>
      </c>
      <c r="F456" s="58"/>
      <c r="G456" s="88">
        <v>10116100</v>
      </c>
      <c r="H456" s="58">
        <f>F456+G456</f>
        <v>10116100</v>
      </c>
      <c r="I456" s="88"/>
      <c r="J456" s="58">
        <f>H456+I456</f>
        <v>10116100</v>
      </c>
    </row>
    <row r="457" spans="1:10" ht="69" customHeight="1">
      <c r="A457" s="10" t="s">
        <v>296</v>
      </c>
      <c r="B457" s="42" t="s">
        <v>420</v>
      </c>
      <c r="C457" s="42" t="s">
        <v>407</v>
      </c>
      <c r="D457" s="42" t="s">
        <v>141</v>
      </c>
      <c r="E457" s="42"/>
      <c r="F457" s="56">
        <f>F458+F467</f>
        <v>110760000</v>
      </c>
      <c r="G457" s="88"/>
      <c r="H457" s="56">
        <f>H458+H467</f>
        <v>109809000</v>
      </c>
      <c r="I457" s="88"/>
      <c r="J457" s="56">
        <f>J458+J467</f>
        <v>108987790.23</v>
      </c>
    </row>
    <row r="458" spans="1:10" ht="47.25" customHeight="1">
      <c r="A458" s="16" t="s">
        <v>289</v>
      </c>
      <c r="B458" s="42">
        <v>908</v>
      </c>
      <c r="C458" s="42" t="s">
        <v>408</v>
      </c>
      <c r="D458" s="44" t="s">
        <v>142</v>
      </c>
      <c r="E458" s="44"/>
      <c r="F458" s="57">
        <f>F459+F461+F463+F465</f>
        <v>109746100</v>
      </c>
      <c r="G458" s="88"/>
      <c r="H458" s="57">
        <f>H459+H461+H463+H465</f>
        <v>108795100</v>
      </c>
      <c r="I458" s="88"/>
      <c r="J458" s="57">
        <f>J459+J461+J463+J465</f>
        <v>107973890.23</v>
      </c>
    </row>
    <row r="459" spans="1:10" ht="47.25">
      <c r="A459" s="16" t="s">
        <v>295</v>
      </c>
      <c r="B459" s="42" t="s">
        <v>420</v>
      </c>
      <c r="C459" s="42" t="s">
        <v>408</v>
      </c>
      <c r="D459" s="44" t="s">
        <v>143</v>
      </c>
      <c r="E459" s="44"/>
      <c r="F459" s="57">
        <f>F460</f>
        <v>76856942</v>
      </c>
      <c r="G459" s="88"/>
      <c r="H459" s="57">
        <f>H460</f>
        <v>75905942</v>
      </c>
      <c r="I459" s="88"/>
      <c r="J459" s="57">
        <f>J460</f>
        <v>75905942</v>
      </c>
    </row>
    <row r="460" spans="1:10" ht="22.5" customHeight="1">
      <c r="A460" s="9" t="s">
        <v>367</v>
      </c>
      <c r="B460" s="42" t="s">
        <v>420</v>
      </c>
      <c r="C460" s="42" t="s">
        <v>408</v>
      </c>
      <c r="D460" s="44" t="s">
        <v>143</v>
      </c>
      <c r="E460" s="44" t="s">
        <v>366</v>
      </c>
      <c r="F460" s="56">
        <v>76856942</v>
      </c>
      <c r="G460" s="88">
        <v>-951000</v>
      </c>
      <c r="H460" s="56">
        <f>F460+G460</f>
        <v>75905942</v>
      </c>
      <c r="I460" s="88"/>
      <c r="J460" s="56">
        <f>H460+I460</f>
        <v>75905942</v>
      </c>
    </row>
    <row r="461" spans="1:10" ht="65.25" customHeight="1">
      <c r="A461" s="12" t="s">
        <v>290</v>
      </c>
      <c r="B461" s="42">
        <v>908</v>
      </c>
      <c r="C461" s="42" t="s">
        <v>408</v>
      </c>
      <c r="D461" s="44" t="s">
        <v>144</v>
      </c>
      <c r="E461" s="44"/>
      <c r="F461" s="57">
        <f>F462</f>
        <v>21021005</v>
      </c>
      <c r="G461" s="88"/>
      <c r="H461" s="57">
        <f>H462</f>
        <v>21021005</v>
      </c>
      <c r="I461" s="88"/>
      <c r="J461" s="57">
        <f>J462</f>
        <v>21021005</v>
      </c>
    </row>
    <row r="462" spans="1:10" ht="21.75" customHeight="1">
      <c r="A462" s="9" t="s">
        <v>367</v>
      </c>
      <c r="B462" s="42" t="s">
        <v>420</v>
      </c>
      <c r="C462" s="42" t="s">
        <v>408</v>
      </c>
      <c r="D462" s="44" t="s">
        <v>144</v>
      </c>
      <c r="E462" s="44" t="s">
        <v>366</v>
      </c>
      <c r="F462" s="56">
        <v>21021005</v>
      </c>
      <c r="G462" s="88"/>
      <c r="H462" s="56">
        <f>F462+G462</f>
        <v>21021005</v>
      </c>
      <c r="I462" s="88"/>
      <c r="J462" s="56">
        <f>H462+I462</f>
        <v>21021005</v>
      </c>
    </row>
    <row r="463" spans="1:10" ht="32.25" customHeight="1">
      <c r="A463" s="30" t="s">
        <v>291</v>
      </c>
      <c r="B463" s="42">
        <v>908</v>
      </c>
      <c r="C463" s="42" t="s">
        <v>408</v>
      </c>
      <c r="D463" s="44" t="s">
        <v>145</v>
      </c>
      <c r="E463" s="44"/>
      <c r="F463" s="57">
        <f>F464</f>
        <v>4168153</v>
      </c>
      <c r="G463" s="88"/>
      <c r="H463" s="57">
        <f>H464</f>
        <v>4168153</v>
      </c>
      <c r="I463" s="88"/>
      <c r="J463" s="57">
        <f>J464</f>
        <v>4168153</v>
      </c>
    </row>
    <row r="464" spans="1:10" ht="20.25" customHeight="1">
      <c r="A464" s="9" t="s">
        <v>367</v>
      </c>
      <c r="B464" s="42">
        <v>908</v>
      </c>
      <c r="C464" s="42" t="s">
        <v>408</v>
      </c>
      <c r="D464" s="44" t="s">
        <v>145</v>
      </c>
      <c r="E464" s="44" t="s">
        <v>366</v>
      </c>
      <c r="F464" s="56">
        <v>4168153</v>
      </c>
      <c r="G464" s="88"/>
      <c r="H464" s="56">
        <f>F464+G464</f>
        <v>4168153</v>
      </c>
      <c r="I464" s="88"/>
      <c r="J464" s="56">
        <f>H464+I464</f>
        <v>4168153</v>
      </c>
    </row>
    <row r="465" spans="1:10" ht="81.75" customHeight="1">
      <c r="A465" s="11" t="s">
        <v>292</v>
      </c>
      <c r="B465" s="42" t="s">
        <v>420</v>
      </c>
      <c r="C465" s="42" t="s">
        <v>408</v>
      </c>
      <c r="D465" s="44" t="s">
        <v>146</v>
      </c>
      <c r="E465" s="44"/>
      <c r="F465" s="56">
        <f>F466</f>
        <v>7700000</v>
      </c>
      <c r="G465" s="88"/>
      <c r="H465" s="56">
        <f>H466</f>
        <v>7700000</v>
      </c>
      <c r="I465" s="88"/>
      <c r="J465" s="56">
        <f>J466</f>
        <v>6878790.23</v>
      </c>
    </row>
    <row r="466" spans="1:10" ht="17.25" customHeight="1">
      <c r="A466" s="9" t="s">
        <v>367</v>
      </c>
      <c r="B466" s="42" t="s">
        <v>420</v>
      </c>
      <c r="C466" s="42" t="s">
        <v>408</v>
      </c>
      <c r="D466" s="44" t="s">
        <v>146</v>
      </c>
      <c r="E466" s="44" t="s">
        <v>366</v>
      </c>
      <c r="F466" s="56">
        <v>7700000</v>
      </c>
      <c r="G466" s="88"/>
      <c r="H466" s="56">
        <f>F466+G466</f>
        <v>7700000</v>
      </c>
      <c r="I466" s="88">
        <v>-821209.77</v>
      </c>
      <c r="J466" s="56">
        <f>H466+I466</f>
        <v>6878790.23</v>
      </c>
    </row>
    <row r="467" spans="1:10" ht="66" customHeight="1">
      <c r="A467" s="11" t="s">
        <v>296</v>
      </c>
      <c r="B467" s="42" t="s">
        <v>420</v>
      </c>
      <c r="C467" s="42" t="s">
        <v>462</v>
      </c>
      <c r="D467" s="42" t="s">
        <v>141</v>
      </c>
      <c r="E467" s="42"/>
      <c r="F467" s="57">
        <f>F468+F471</f>
        <v>1013900</v>
      </c>
      <c r="G467" s="88"/>
      <c r="H467" s="57">
        <f>H468+H471</f>
        <v>1013900</v>
      </c>
      <c r="I467" s="88"/>
      <c r="J467" s="57">
        <f>J468+J471</f>
        <v>1013900</v>
      </c>
    </row>
    <row r="468" spans="1:10" ht="48" customHeight="1">
      <c r="A468" s="16" t="s">
        <v>381</v>
      </c>
      <c r="B468" s="42" t="s">
        <v>420</v>
      </c>
      <c r="C468" s="42" t="s">
        <v>462</v>
      </c>
      <c r="D468" s="42" t="s">
        <v>142</v>
      </c>
      <c r="E468" s="42"/>
      <c r="F468" s="57">
        <f>F469</f>
        <v>570000</v>
      </c>
      <c r="G468" s="88"/>
      <c r="H468" s="57">
        <f>H469</f>
        <v>570000</v>
      </c>
      <c r="I468" s="88"/>
      <c r="J468" s="57">
        <f>J469</f>
        <v>570000</v>
      </c>
    </row>
    <row r="469" spans="1:10" ht="50.25" customHeight="1">
      <c r="A469" s="11" t="s">
        <v>293</v>
      </c>
      <c r="B469" s="42" t="s">
        <v>420</v>
      </c>
      <c r="C469" s="42" t="s">
        <v>462</v>
      </c>
      <c r="D469" s="44" t="s">
        <v>147</v>
      </c>
      <c r="E469" s="42"/>
      <c r="F469" s="69">
        <f>F470</f>
        <v>570000</v>
      </c>
      <c r="G469" s="88"/>
      <c r="H469" s="69">
        <f>H470</f>
        <v>570000</v>
      </c>
      <c r="I469" s="88"/>
      <c r="J469" s="69">
        <f>J470</f>
        <v>570000</v>
      </c>
    </row>
    <row r="470" spans="1:10" ht="18" customHeight="1">
      <c r="A470" s="9" t="s">
        <v>367</v>
      </c>
      <c r="B470" s="42" t="s">
        <v>420</v>
      </c>
      <c r="C470" s="42" t="s">
        <v>462</v>
      </c>
      <c r="D470" s="44" t="s">
        <v>147</v>
      </c>
      <c r="E470" s="42" t="s">
        <v>366</v>
      </c>
      <c r="F470" s="56">
        <v>570000</v>
      </c>
      <c r="G470" s="88"/>
      <c r="H470" s="56">
        <f>F470+G470</f>
        <v>570000</v>
      </c>
      <c r="I470" s="88"/>
      <c r="J470" s="56">
        <f>H470+I470</f>
        <v>570000</v>
      </c>
    </row>
    <row r="471" spans="1:10" ht="84.75" customHeight="1">
      <c r="A471" s="11" t="s">
        <v>294</v>
      </c>
      <c r="B471" s="42">
        <v>908</v>
      </c>
      <c r="C471" s="42" t="s">
        <v>462</v>
      </c>
      <c r="D471" s="44" t="s">
        <v>148</v>
      </c>
      <c r="E471" s="42"/>
      <c r="F471" s="56">
        <f>F472</f>
        <v>443900</v>
      </c>
      <c r="G471" s="88"/>
      <c r="H471" s="56">
        <f>H472</f>
        <v>443900</v>
      </c>
      <c r="I471" s="88"/>
      <c r="J471" s="56">
        <f>J472</f>
        <v>443900</v>
      </c>
    </row>
    <row r="472" spans="1:10" ht="48" customHeight="1">
      <c r="A472" s="31" t="s">
        <v>261</v>
      </c>
      <c r="B472" s="44" t="s">
        <v>420</v>
      </c>
      <c r="C472" s="44" t="s">
        <v>462</v>
      </c>
      <c r="D472" s="44" t="s">
        <v>149</v>
      </c>
      <c r="E472" s="44"/>
      <c r="F472" s="56">
        <f>F473</f>
        <v>443900</v>
      </c>
      <c r="G472" s="88"/>
      <c r="H472" s="56">
        <f>H473</f>
        <v>443900</v>
      </c>
      <c r="I472" s="88"/>
      <c r="J472" s="56">
        <f>J473</f>
        <v>443900</v>
      </c>
    </row>
    <row r="473" spans="1:10" ht="30.75" customHeight="1">
      <c r="A473" s="31" t="s">
        <v>354</v>
      </c>
      <c r="B473" s="44" t="s">
        <v>420</v>
      </c>
      <c r="C473" s="44" t="s">
        <v>462</v>
      </c>
      <c r="D473" s="44" t="s">
        <v>149</v>
      </c>
      <c r="E473" s="44" t="s">
        <v>370</v>
      </c>
      <c r="F473" s="56">
        <v>443900</v>
      </c>
      <c r="G473" s="88"/>
      <c r="H473" s="56">
        <f>F473+G473</f>
        <v>443900</v>
      </c>
      <c r="I473" s="88"/>
      <c r="J473" s="56">
        <f>H473+I473</f>
        <v>443900</v>
      </c>
    </row>
    <row r="474" spans="1:10" ht="30.75" customHeight="1">
      <c r="A474" s="17" t="s">
        <v>448</v>
      </c>
      <c r="B474" s="44" t="s">
        <v>420</v>
      </c>
      <c r="C474" s="44" t="s">
        <v>421</v>
      </c>
      <c r="D474" s="44"/>
      <c r="E474" s="44"/>
      <c r="F474" s="56">
        <f>F475</f>
        <v>107500</v>
      </c>
      <c r="G474" s="88"/>
      <c r="H474" s="56">
        <f>H475</f>
        <v>107500</v>
      </c>
      <c r="I474" s="88"/>
      <c r="J474" s="56">
        <f>J475</f>
        <v>107500</v>
      </c>
    </row>
    <row r="475" spans="1:10" ht="30.75" customHeight="1">
      <c r="A475" s="17" t="s">
        <v>449</v>
      </c>
      <c r="B475" s="44" t="s">
        <v>420</v>
      </c>
      <c r="C475" s="44" t="s">
        <v>433</v>
      </c>
      <c r="D475" s="44"/>
      <c r="E475" s="44"/>
      <c r="F475" s="56">
        <f>F476</f>
        <v>107500</v>
      </c>
      <c r="G475" s="88"/>
      <c r="H475" s="56">
        <f>H476</f>
        <v>107500</v>
      </c>
      <c r="I475" s="88"/>
      <c r="J475" s="56">
        <f>J476</f>
        <v>107500</v>
      </c>
    </row>
    <row r="476" spans="1:10" ht="30.75" customHeight="1">
      <c r="A476" s="16" t="s">
        <v>285</v>
      </c>
      <c r="B476" s="44" t="s">
        <v>420</v>
      </c>
      <c r="C476" s="44" t="s">
        <v>433</v>
      </c>
      <c r="D476" s="44" t="s">
        <v>118</v>
      </c>
      <c r="E476" s="44"/>
      <c r="F476" s="56">
        <f>F477</f>
        <v>107500</v>
      </c>
      <c r="G476" s="88"/>
      <c r="H476" s="56">
        <f>H477</f>
        <v>107500</v>
      </c>
      <c r="I476" s="88"/>
      <c r="J476" s="56">
        <f>J477</f>
        <v>107500</v>
      </c>
    </row>
    <row r="477" spans="1:10" ht="30.75" customHeight="1">
      <c r="A477" s="17" t="s">
        <v>82</v>
      </c>
      <c r="B477" s="44" t="s">
        <v>420</v>
      </c>
      <c r="C477" s="44" t="s">
        <v>433</v>
      </c>
      <c r="D477" s="44" t="s">
        <v>81</v>
      </c>
      <c r="E477" s="44" t="s">
        <v>375</v>
      </c>
      <c r="F477" s="56">
        <v>107500</v>
      </c>
      <c r="G477" s="88"/>
      <c r="H477" s="56">
        <f>F477+G477</f>
        <v>107500</v>
      </c>
      <c r="I477" s="88"/>
      <c r="J477" s="56">
        <f>H477+I477</f>
        <v>107500</v>
      </c>
    </row>
    <row r="478" spans="1:10" ht="31.5">
      <c r="A478" s="8" t="s">
        <v>471</v>
      </c>
      <c r="B478" s="41" t="s">
        <v>453</v>
      </c>
      <c r="C478" s="42"/>
      <c r="D478" s="42"/>
      <c r="E478" s="42"/>
      <c r="F478" s="55">
        <f>F479+F487</f>
        <v>2995400</v>
      </c>
      <c r="G478" s="88"/>
      <c r="H478" s="55">
        <f>H479+H487+H492</f>
        <v>2995400</v>
      </c>
      <c r="I478" s="88"/>
      <c r="J478" s="55">
        <f>J479+J487+J492</f>
        <v>2995400</v>
      </c>
    </row>
    <row r="479" spans="1:10" ht="15.75">
      <c r="A479" s="9" t="s">
        <v>434</v>
      </c>
      <c r="B479" s="42" t="s">
        <v>453</v>
      </c>
      <c r="C479" s="42" t="s">
        <v>388</v>
      </c>
      <c r="D479" s="42" t="s">
        <v>118</v>
      </c>
      <c r="E479" s="41"/>
      <c r="F479" s="57">
        <f>F480</f>
        <v>2386100</v>
      </c>
      <c r="G479" s="88"/>
      <c r="H479" s="57">
        <f>H480</f>
        <v>2126100</v>
      </c>
      <c r="I479" s="88"/>
      <c r="J479" s="57">
        <f>J480</f>
        <v>2126100</v>
      </c>
    </row>
    <row r="480" spans="1:10" ht="65.25" customHeight="1">
      <c r="A480" s="9" t="s">
        <v>423</v>
      </c>
      <c r="B480" s="42" t="s">
        <v>453</v>
      </c>
      <c r="C480" s="42" t="s">
        <v>389</v>
      </c>
      <c r="D480" s="42" t="s">
        <v>118</v>
      </c>
      <c r="E480" s="41"/>
      <c r="F480" s="57">
        <f>F481+F485</f>
        <v>2386100</v>
      </c>
      <c r="G480" s="88"/>
      <c r="H480" s="57">
        <f>H481+H485</f>
        <v>2126100</v>
      </c>
      <c r="I480" s="88"/>
      <c r="J480" s="57">
        <f>J481+J485</f>
        <v>2126100</v>
      </c>
    </row>
    <row r="481" spans="1:10" ht="33.75" customHeight="1">
      <c r="A481" s="9" t="s">
        <v>422</v>
      </c>
      <c r="B481" s="42" t="s">
        <v>453</v>
      </c>
      <c r="C481" s="42" t="s">
        <v>389</v>
      </c>
      <c r="D481" s="42" t="s">
        <v>150</v>
      </c>
      <c r="E481" s="42"/>
      <c r="F481" s="57">
        <f>F482</f>
        <v>2230900</v>
      </c>
      <c r="G481" s="88"/>
      <c r="H481" s="57">
        <f>H482</f>
        <v>1970900</v>
      </c>
      <c r="I481" s="88"/>
      <c r="J481" s="57">
        <f>J482</f>
        <v>1970900</v>
      </c>
    </row>
    <row r="482" spans="1:10" ht="15.75">
      <c r="A482" s="9" t="s">
        <v>435</v>
      </c>
      <c r="B482" s="42" t="s">
        <v>453</v>
      </c>
      <c r="C482" s="42" t="s">
        <v>389</v>
      </c>
      <c r="D482" s="42" t="s">
        <v>150</v>
      </c>
      <c r="E482" s="42"/>
      <c r="F482" s="57">
        <f>F483+F484</f>
        <v>2230900</v>
      </c>
      <c r="G482" s="88"/>
      <c r="H482" s="57">
        <f>H483+H484</f>
        <v>1970900</v>
      </c>
      <c r="I482" s="88"/>
      <c r="J482" s="57">
        <f>J483+J484</f>
        <v>1970900</v>
      </c>
    </row>
    <row r="483" spans="1:10" ht="31.5">
      <c r="A483" s="31" t="s">
        <v>354</v>
      </c>
      <c r="B483" s="42" t="s">
        <v>453</v>
      </c>
      <c r="C483" s="42" t="s">
        <v>389</v>
      </c>
      <c r="D483" s="42" t="s">
        <v>150</v>
      </c>
      <c r="E483" s="42" t="s">
        <v>370</v>
      </c>
      <c r="F483" s="57">
        <v>1807100</v>
      </c>
      <c r="G483" s="88"/>
      <c r="H483" s="57">
        <f>F483+G483</f>
        <v>1807100</v>
      </c>
      <c r="I483" s="88"/>
      <c r="J483" s="57">
        <f>H483+I483</f>
        <v>1807100</v>
      </c>
    </row>
    <row r="484" spans="1:10" ht="31.5" customHeight="1">
      <c r="A484" s="70" t="s">
        <v>372</v>
      </c>
      <c r="B484" s="42" t="s">
        <v>453</v>
      </c>
      <c r="C484" s="42" t="s">
        <v>389</v>
      </c>
      <c r="D484" s="42" t="s">
        <v>150</v>
      </c>
      <c r="E484" s="42" t="s">
        <v>362</v>
      </c>
      <c r="F484" s="57">
        <v>423800</v>
      </c>
      <c r="G484" s="88">
        <v>-260000</v>
      </c>
      <c r="H484" s="57">
        <f>F484+G484</f>
        <v>163800</v>
      </c>
      <c r="I484" s="88"/>
      <c r="J484" s="57">
        <f>H484+I484</f>
        <v>163800</v>
      </c>
    </row>
    <row r="485" spans="1:10" ht="82.5" customHeight="1">
      <c r="A485" s="9" t="s">
        <v>316</v>
      </c>
      <c r="B485" s="42" t="s">
        <v>453</v>
      </c>
      <c r="C485" s="42" t="s">
        <v>389</v>
      </c>
      <c r="D485" s="42" t="s">
        <v>151</v>
      </c>
      <c r="E485" s="42"/>
      <c r="F485" s="69">
        <f>F486</f>
        <v>155200</v>
      </c>
      <c r="G485" s="88"/>
      <c r="H485" s="69">
        <f>H486</f>
        <v>155200</v>
      </c>
      <c r="I485" s="88"/>
      <c r="J485" s="69">
        <f>J486</f>
        <v>155200</v>
      </c>
    </row>
    <row r="486" spans="1:10" ht="32.25" customHeight="1">
      <c r="A486" s="11" t="s">
        <v>354</v>
      </c>
      <c r="B486" s="42" t="s">
        <v>453</v>
      </c>
      <c r="C486" s="42" t="s">
        <v>389</v>
      </c>
      <c r="D486" s="42" t="s">
        <v>151</v>
      </c>
      <c r="E486" s="42" t="s">
        <v>370</v>
      </c>
      <c r="F486" s="69">
        <v>155200</v>
      </c>
      <c r="G486" s="88"/>
      <c r="H486" s="69">
        <f>F486+G486</f>
        <v>155200</v>
      </c>
      <c r="I486" s="88"/>
      <c r="J486" s="69">
        <f>H486+I486</f>
        <v>155200</v>
      </c>
    </row>
    <row r="487" spans="1:10" s="1" customFormat="1" ht="19.5" customHeight="1">
      <c r="A487" s="17" t="s">
        <v>448</v>
      </c>
      <c r="B487" s="44" t="s">
        <v>453</v>
      </c>
      <c r="C487" s="44" t="s">
        <v>421</v>
      </c>
      <c r="D487" s="44"/>
      <c r="E487" s="44"/>
      <c r="F487" s="56">
        <f>F488</f>
        <v>609300</v>
      </c>
      <c r="G487" s="89"/>
      <c r="H487" s="56">
        <f>H488</f>
        <v>609300</v>
      </c>
      <c r="I487" s="89"/>
      <c r="J487" s="56">
        <f>J488</f>
        <v>609300</v>
      </c>
    </row>
    <row r="488" spans="1:10" s="1" customFormat="1" ht="19.5" customHeight="1">
      <c r="A488" s="17" t="s">
        <v>449</v>
      </c>
      <c r="B488" s="44" t="s">
        <v>453</v>
      </c>
      <c r="C488" s="44" t="s">
        <v>433</v>
      </c>
      <c r="D488" s="44"/>
      <c r="E488" s="44"/>
      <c r="F488" s="56">
        <f>F489</f>
        <v>609300</v>
      </c>
      <c r="G488" s="89"/>
      <c r="H488" s="56">
        <f>H489</f>
        <v>609300</v>
      </c>
      <c r="I488" s="89"/>
      <c r="J488" s="56">
        <f>J489</f>
        <v>609300</v>
      </c>
    </row>
    <row r="489" spans="1:10" ht="19.5" customHeight="1">
      <c r="A489" s="16" t="s">
        <v>285</v>
      </c>
      <c r="B489" s="44" t="s">
        <v>453</v>
      </c>
      <c r="C489" s="44" t="s">
        <v>433</v>
      </c>
      <c r="D489" s="44" t="s">
        <v>118</v>
      </c>
      <c r="E489" s="44"/>
      <c r="F489" s="67">
        <f>F490</f>
        <v>609300</v>
      </c>
      <c r="G489" s="88"/>
      <c r="H489" s="67">
        <f>H490</f>
        <v>609300</v>
      </c>
      <c r="I489" s="88"/>
      <c r="J489" s="67">
        <f>J490</f>
        <v>609300</v>
      </c>
    </row>
    <row r="490" spans="1:10" ht="18" customHeight="1">
      <c r="A490" s="17" t="s">
        <v>82</v>
      </c>
      <c r="B490" s="44" t="s">
        <v>453</v>
      </c>
      <c r="C490" s="44" t="s">
        <v>433</v>
      </c>
      <c r="D490" s="44" t="s">
        <v>81</v>
      </c>
      <c r="E490" s="44"/>
      <c r="F490" s="67">
        <f>F491</f>
        <v>609300</v>
      </c>
      <c r="G490" s="88"/>
      <c r="H490" s="67">
        <f>H491</f>
        <v>609300</v>
      </c>
      <c r="I490" s="88"/>
      <c r="J490" s="67">
        <f>J491</f>
        <v>609300</v>
      </c>
    </row>
    <row r="491" spans="1:10" ht="32.25" customHeight="1">
      <c r="A491" s="17" t="s">
        <v>353</v>
      </c>
      <c r="B491" s="44" t="s">
        <v>453</v>
      </c>
      <c r="C491" s="44" t="s">
        <v>433</v>
      </c>
      <c r="D491" s="44" t="s">
        <v>81</v>
      </c>
      <c r="E491" s="44" t="s">
        <v>375</v>
      </c>
      <c r="F491" s="67">
        <v>609300</v>
      </c>
      <c r="G491" s="88"/>
      <c r="H491" s="67">
        <f>F491+G491</f>
        <v>609300</v>
      </c>
      <c r="I491" s="88"/>
      <c r="J491" s="67">
        <f>H491+I491</f>
        <v>609300</v>
      </c>
    </row>
    <row r="492" spans="1:10" ht="32.25" customHeight="1">
      <c r="A492" s="26" t="s">
        <v>523</v>
      </c>
      <c r="B492" s="44" t="s">
        <v>453</v>
      </c>
      <c r="C492" s="44" t="s">
        <v>520</v>
      </c>
      <c r="D492" s="42"/>
      <c r="E492" s="44"/>
      <c r="F492" s="67"/>
      <c r="G492" s="88"/>
      <c r="H492" s="67">
        <f>H493</f>
        <v>260000</v>
      </c>
      <c r="I492" s="88"/>
      <c r="J492" s="67">
        <f>J493</f>
        <v>260000</v>
      </c>
    </row>
    <row r="493" spans="1:10" ht="32.25" customHeight="1">
      <c r="A493" s="16" t="s">
        <v>285</v>
      </c>
      <c r="B493" s="44" t="s">
        <v>453</v>
      </c>
      <c r="C493" s="44" t="s">
        <v>521</v>
      </c>
      <c r="D493" s="42" t="s">
        <v>118</v>
      </c>
      <c r="E493" s="44"/>
      <c r="F493" s="67"/>
      <c r="G493" s="88"/>
      <c r="H493" s="67">
        <f>H494</f>
        <v>260000</v>
      </c>
      <c r="I493" s="88"/>
      <c r="J493" s="67">
        <f>J494</f>
        <v>260000</v>
      </c>
    </row>
    <row r="494" spans="1:10" ht="85.5" customHeight="1">
      <c r="A494" s="15" t="s">
        <v>133</v>
      </c>
      <c r="B494" s="44" t="s">
        <v>453</v>
      </c>
      <c r="C494" s="44" t="s">
        <v>521</v>
      </c>
      <c r="D494" s="42" t="s">
        <v>522</v>
      </c>
      <c r="E494" s="44"/>
      <c r="F494" s="67"/>
      <c r="G494" s="88"/>
      <c r="H494" s="67">
        <f>H495</f>
        <v>260000</v>
      </c>
      <c r="I494" s="88"/>
      <c r="J494" s="67">
        <f>J495</f>
        <v>260000</v>
      </c>
    </row>
    <row r="495" spans="1:10" ht="32.25" customHeight="1">
      <c r="A495" s="68" t="s">
        <v>371</v>
      </c>
      <c r="B495" s="44" t="s">
        <v>453</v>
      </c>
      <c r="C495" s="44" t="s">
        <v>521</v>
      </c>
      <c r="D495" s="42" t="s">
        <v>522</v>
      </c>
      <c r="E495" s="44" t="s">
        <v>362</v>
      </c>
      <c r="F495" s="67"/>
      <c r="G495" s="88">
        <v>260000</v>
      </c>
      <c r="H495" s="67">
        <f>F495+G495</f>
        <v>260000</v>
      </c>
      <c r="I495" s="88"/>
      <c r="J495" s="67">
        <f>H495+I495</f>
        <v>260000</v>
      </c>
    </row>
    <row r="496" spans="1:10" ht="47.25">
      <c r="A496" s="8" t="s">
        <v>470</v>
      </c>
      <c r="B496" s="41" t="s">
        <v>456</v>
      </c>
      <c r="C496" s="41"/>
      <c r="D496" s="42"/>
      <c r="E496" s="42"/>
      <c r="F496" s="55">
        <f>F497</f>
        <v>1883400</v>
      </c>
      <c r="G496" s="88"/>
      <c r="H496" s="55">
        <f>H497+H504</f>
        <v>1883400</v>
      </c>
      <c r="I496" s="88"/>
      <c r="J496" s="55">
        <f>J497+J504</f>
        <v>1883400</v>
      </c>
    </row>
    <row r="497" spans="1:10" ht="70.5" customHeight="1">
      <c r="A497" s="9" t="s">
        <v>83</v>
      </c>
      <c r="B497" s="42" t="s">
        <v>456</v>
      </c>
      <c r="C497" s="42" t="s">
        <v>391</v>
      </c>
      <c r="D497" s="42" t="s">
        <v>118</v>
      </c>
      <c r="E497" s="42"/>
      <c r="F497" s="56">
        <f>F498+F502</f>
        <v>1883400</v>
      </c>
      <c r="G497" s="88"/>
      <c r="H497" s="56">
        <f>H498+H502</f>
        <v>1873400</v>
      </c>
      <c r="I497" s="88"/>
      <c r="J497" s="56">
        <f>J498+J502</f>
        <v>1873400</v>
      </c>
    </row>
    <row r="498" spans="1:10" ht="32.25" customHeight="1">
      <c r="A498" s="9" t="s">
        <v>422</v>
      </c>
      <c r="B498" s="42" t="s">
        <v>456</v>
      </c>
      <c r="C498" s="42" t="s">
        <v>391</v>
      </c>
      <c r="D498" s="42" t="s">
        <v>150</v>
      </c>
      <c r="E498" s="42"/>
      <c r="F498" s="67">
        <f>F499</f>
        <v>1119866</v>
      </c>
      <c r="G498" s="88"/>
      <c r="H498" s="67">
        <f>H499</f>
        <v>1109866</v>
      </c>
      <c r="I498" s="88"/>
      <c r="J498" s="67">
        <f>J499</f>
        <v>1109866</v>
      </c>
    </row>
    <row r="499" spans="1:10" ht="20.25" customHeight="1">
      <c r="A499" s="9" t="s">
        <v>435</v>
      </c>
      <c r="B499" s="42" t="s">
        <v>456</v>
      </c>
      <c r="C499" s="42" t="s">
        <v>391</v>
      </c>
      <c r="D499" s="42" t="s">
        <v>150</v>
      </c>
      <c r="E499" s="42"/>
      <c r="F499" s="67">
        <f>F500+F501</f>
        <v>1119866</v>
      </c>
      <c r="G499" s="88"/>
      <c r="H499" s="67">
        <f>H500+H501</f>
        <v>1109866</v>
      </c>
      <c r="I499" s="88"/>
      <c r="J499" s="67">
        <f>J500+J501</f>
        <v>1109866</v>
      </c>
    </row>
    <row r="500" spans="1:10" ht="31.5" customHeight="1">
      <c r="A500" s="26" t="s">
        <v>354</v>
      </c>
      <c r="B500" s="42" t="s">
        <v>456</v>
      </c>
      <c r="C500" s="42" t="s">
        <v>391</v>
      </c>
      <c r="D500" s="42" t="s">
        <v>150</v>
      </c>
      <c r="E500" s="42" t="s">
        <v>370</v>
      </c>
      <c r="F500" s="67">
        <v>1050117</v>
      </c>
      <c r="G500" s="88"/>
      <c r="H500" s="67">
        <f>F500+G500</f>
        <v>1050117</v>
      </c>
      <c r="I500" s="88"/>
      <c r="J500" s="67">
        <f>H500+I500</f>
        <v>1050117</v>
      </c>
    </row>
    <row r="501" spans="1:10" ht="31.5">
      <c r="A501" s="70" t="s">
        <v>372</v>
      </c>
      <c r="B501" s="42" t="s">
        <v>456</v>
      </c>
      <c r="C501" s="42" t="s">
        <v>391</v>
      </c>
      <c r="D501" s="42" t="s">
        <v>150</v>
      </c>
      <c r="E501" s="42" t="s">
        <v>362</v>
      </c>
      <c r="F501" s="67">
        <v>69749</v>
      </c>
      <c r="G501" s="88">
        <v>-10000</v>
      </c>
      <c r="H501" s="67">
        <f>F501+G501</f>
        <v>59749</v>
      </c>
      <c r="I501" s="88"/>
      <c r="J501" s="67">
        <f>H501+I501</f>
        <v>59749</v>
      </c>
    </row>
    <row r="502" spans="1:10" ht="47.25">
      <c r="A502" s="9" t="s">
        <v>424</v>
      </c>
      <c r="B502" s="42" t="s">
        <v>456</v>
      </c>
      <c r="C502" s="42" t="s">
        <v>391</v>
      </c>
      <c r="D502" s="42" t="s">
        <v>152</v>
      </c>
      <c r="E502" s="42"/>
      <c r="F502" s="67">
        <f>F503</f>
        <v>763534</v>
      </c>
      <c r="G502" s="88"/>
      <c r="H502" s="67">
        <f>H503</f>
        <v>763534</v>
      </c>
      <c r="I502" s="88"/>
      <c r="J502" s="67">
        <f>J503</f>
        <v>763534</v>
      </c>
    </row>
    <row r="503" spans="1:10" ht="31.5">
      <c r="A503" s="26" t="s">
        <v>354</v>
      </c>
      <c r="B503" s="42" t="s">
        <v>456</v>
      </c>
      <c r="C503" s="42" t="s">
        <v>391</v>
      </c>
      <c r="D503" s="42" t="s">
        <v>152</v>
      </c>
      <c r="E503" s="50" t="s">
        <v>370</v>
      </c>
      <c r="F503" s="67">
        <v>763534</v>
      </c>
      <c r="G503" s="88"/>
      <c r="H503" s="67">
        <f>F503+G503</f>
        <v>763534</v>
      </c>
      <c r="I503" s="88"/>
      <c r="J503" s="67">
        <f>H503+I503</f>
        <v>763534</v>
      </c>
    </row>
    <row r="504" spans="1:10" ht="35.25" customHeight="1">
      <c r="A504" s="26" t="s">
        <v>523</v>
      </c>
      <c r="B504" s="44" t="s">
        <v>456</v>
      </c>
      <c r="C504" s="44" t="s">
        <v>520</v>
      </c>
      <c r="D504" s="42"/>
      <c r="E504" s="44"/>
      <c r="F504" s="100"/>
      <c r="G504" s="88"/>
      <c r="H504" s="100">
        <f>H505</f>
        <v>10000</v>
      </c>
      <c r="I504" s="88"/>
      <c r="J504" s="100">
        <f>J505</f>
        <v>10000</v>
      </c>
    </row>
    <row r="505" spans="1:10" ht="35.25" customHeight="1">
      <c r="A505" s="16" t="s">
        <v>285</v>
      </c>
      <c r="B505" s="44" t="s">
        <v>456</v>
      </c>
      <c r="C505" s="44" t="s">
        <v>520</v>
      </c>
      <c r="D505" s="42" t="s">
        <v>118</v>
      </c>
      <c r="E505" s="44"/>
      <c r="F505" s="100"/>
      <c r="G505" s="88"/>
      <c r="H505" s="100">
        <f>H506</f>
        <v>10000</v>
      </c>
      <c r="I505" s="88"/>
      <c r="J505" s="100">
        <f>J506</f>
        <v>10000</v>
      </c>
    </row>
    <row r="506" spans="1:10" ht="42.75" customHeight="1">
      <c r="A506" s="15" t="s">
        <v>133</v>
      </c>
      <c r="B506" s="44" t="s">
        <v>456</v>
      </c>
      <c r="C506" s="44" t="s">
        <v>521</v>
      </c>
      <c r="D506" s="42" t="s">
        <v>522</v>
      </c>
      <c r="E506" s="44"/>
      <c r="F506" s="100"/>
      <c r="G506" s="88"/>
      <c r="H506" s="100">
        <f>H507</f>
        <v>10000</v>
      </c>
      <c r="I506" s="88"/>
      <c r="J506" s="100">
        <f>J507</f>
        <v>10000</v>
      </c>
    </row>
    <row r="507" spans="1:10" ht="30.75" customHeight="1">
      <c r="A507" s="68" t="s">
        <v>371</v>
      </c>
      <c r="B507" s="44" t="s">
        <v>456</v>
      </c>
      <c r="C507" s="44" t="s">
        <v>521</v>
      </c>
      <c r="D507" s="42" t="s">
        <v>522</v>
      </c>
      <c r="E507" s="44" t="s">
        <v>362</v>
      </c>
      <c r="F507" s="100"/>
      <c r="G507" s="88">
        <v>10000</v>
      </c>
      <c r="H507" s="67">
        <f>F507+G507</f>
        <v>10000</v>
      </c>
      <c r="I507" s="88"/>
      <c r="J507" s="67">
        <f>H507+I507</f>
        <v>10000</v>
      </c>
    </row>
    <row r="508" spans="1:10" ht="47.25">
      <c r="A508" s="81" t="s">
        <v>490</v>
      </c>
      <c r="B508" s="48" t="s">
        <v>491</v>
      </c>
      <c r="C508" s="99"/>
      <c r="D508" s="50"/>
      <c r="E508" s="50"/>
      <c r="F508" s="100">
        <f>F509</f>
        <v>6622200</v>
      </c>
      <c r="G508" s="88"/>
      <c r="H508" s="100">
        <f>H509</f>
        <v>6622200</v>
      </c>
      <c r="I508" s="88"/>
      <c r="J508" s="100">
        <f>J509</f>
        <v>6622200</v>
      </c>
    </row>
    <row r="509" spans="1:10" ht="15.75">
      <c r="A509" s="16" t="s">
        <v>285</v>
      </c>
      <c r="B509" s="44" t="s">
        <v>491</v>
      </c>
      <c r="C509" s="102" t="s">
        <v>493</v>
      </c>
      <c r="D509" s="50" t="s">
        <v>118</v>
      </c>
      <c r="E509" s="50"/>
      <c r="F509" s="100">
        <f>F510</f>
        <v>6622200</v>
      </c>
      <c r="G509" s="88"/>
      <c r="H509" s="100">
        <f>H510</f>
        <v>6622200</v>
      </c>
      <c r="I509" s="88"/>
      <c r="J509" s="100">
        <f>J510</f>
        <v>6622200</v>
      </c>
    </row>
    <row r="510" spans="1:10" ht="37.5" customHeight="1">
      <c r="A510" s="9" t="s">
        <v>492</v>
      </c>
      <c r="B510" s="46" t="s">
        <v>491</v>
      </c>
      <c r="C510" s="76" t="s">
        <v>493</v>
      </c>
      <c r="D510" s="50" t="s">
        <v>118</v>
      </c>
      <c r="E510" s="50"/>
      <c r="F510" s="100">
        <f>F511</f>
        <v>6622200</v>
      </c>
      <c r="G510" s="88"/>
      <c r="H510" s="100">
        <f>H511</f>
        <v>6622200</v>
      </c>
      <c r="I510" s="88"/>
      <c r="J510" s="100">
        <f>J511</f>
        <v>6622200</v>
      </c>
    </row>
    <row r="511" spans="1:10" ht="23.25" customHeight="1">
      <c r="A511" s="9" t="s">
        <v>494</v>
      </c>
      <c r="B511" s="46" t="s">
        <v>491</v>
      </c>
      <c r="C511" s="76" t="s">
        <v>493</v>
      </c>
      <c r="D511" s="50" t="s">
        <v>495</v>
      </c>
      <c r="E511" s="50"/>
      <c r="F511" s="100">
        <f>F512</f>
        <v>6622200</v>
      </c>
      <c r="G511" s="88"/>
      <c r="H511" s="100">
        <f>H512</f>
        <v>6622200</v>
      </c>
      <c r="I511" s="88"/>
      <c r="J511" s="100">
        <f>J512</f>
        <v>6622200</v>
      </c>
    </row>
    <row r="512" spans="1:10" ht="37.5" customHeight="1">
      <c r="A512" s="9" t="s">
        <v>502</v>
      </c>
      <c r="B512" s="46" t="s">
        <v>491</v>
      </c>
      <c r="C512" s="76" t="s">
        <v>493</v>
      </c>
      <c r="D512" s="50" t="s">
        <v>495</v>
      </c>
      <c r="E512" s="50"/>
      <c r="F512" s="100">
        <f>F513</f>
        <v>6622200</v>
      </c>
      <c r="G512" s="88"/>
      <c r="H512" s="100">
        <f>H513</f>
        <v>6622200</v>
      </c>
      <c r="I512" s="88"/>
      <c r="J512" s="100">
        <f>J513</f>
        <v>6622200</v>
      </c>
    </row>
    <row r="513" spans="1:10" ht="21" customHeight="1">
      <c r="A513" s="9" t="s">
        <v>17</v>
      </c>
      <c r="B513" s="46" t="s">
        <v>491</v>
      </c>
      <c r="C513" s="76" t="s">
        <v>493</v>
      </c>
      <c r="D513" s="50" t="s">
        <v>495</v>
      </c>
      <c r="E513" s="50" t="s">
        <v>15</v>
      </c>
      <c r="F513" s="100">
        <v>6622200</v>
      </c>
      <c r="G513" s="88"/>
      <c r="H513" s="100">
        <f>F513+G513</f>
        <v>6622200</v>
      </c>
      <c r="I513" s="88"/>
      <c r="J513" s="100">
        <f>H513+I513</f>
        <v>6622200</v>
      </c>
    </row>
    <row r="514" spans="1:10" ht="47.25">
      <c r="A514" s="28" t="s">
        <v>469</v>
      </c>
      <c r="B514" s="51" t="s">
        <v>468</v>
      </c>
      <c r="C514" s="50"/>
      <c r="D514" s="50"/>
      <c r="E514" s="50"/>
      <c r="F514" s="97">
        <f>F515+F523+F533</f>
        <v>7362400</v>
      </c>
      <c r="G514" s="88"/>
      <c r="H514" s="97">
        <f>H515+H523+H533</f>
        <v>7699400</v>
      </c>
      <c r="I514" s="88"/>
      <c r="J514" s="97">
        <f>J515+J523+J533</f>
        <v>7699400</v>
      </c>
    </row>
    <row r="515" spans="1:10" ht="62.25" customHeight="1">
      <c r="A515" s="12" t="s">
        <v>299</v>
      </c>
      <c r="B515" s="42" t="s">
        <v>468</v>
      </c>
      <c r="C515" s="42" t="s">
        <v>391</v>
      </c>
      <c r="D515" s="42" t="s">
        <v>153</v>
      </c>
      <c r="E515" s="42"/>
      <c r="F515" s="67">
        <f>F516</f>
        <v>7217300</v>
      </c>
      <c r="G515" s="88"/>
      <c r="H515" s="67">
        <f>H516</f>
        <v>7554300</v>
      </c>
      <c r="I515" s="88"/>
      <c r="J515" s="67">
        <f>J516</f>
        <v>7554300</v>
      </c>
    </row>
    <row r="516" spans="1:10" ht="63">
      <c r="A516" s="11" t="s">
        <v>298</v>
      </c>
      <c r="B516" s="42" t="s">
        <v>468</v>
      </c>
      <c r="C516" s="42" t="s">
        <v>391</v>
      </c>
      <c r="D516" s="42" t="s">
        <v>154</v>
      </c>
      <c r="E516" s="42"/>
      <c r="F516" s="67">
        <f>F517+F521</f>
        <v>7217300</v>
      </c>
      <c r="G516" s="88"/>
      <c r="H516" s="67">
        <f>H517+H521</f>
        <v>7554300</v>
      </c>
      <c r="I516" s="88"/>
      <c r="J516" s="67">
        <f>J517+J521</f>
        <v>7554300</v>
      </c>
    </row>
    <row r="517" spans="1:10" ht="15.75">
      <c r="A517" s="9" t="s">
        <v>435</v>
      </c>
      <c r="B517" s="42" t="s">
        <v>468</v>
      </c>
      <c r="C517" s="42" t="s">
        <v>391</v>
      </c>
      <c r="D517" s="42" t="s">
        <v>155</v>
      </c>
      <c r="E517" s="42"/>
      <c r="F517" s="67">
        <f>F518+F519+F520</f>
        <v>7062867</v>
      </c>
      <c r="G517" s="88"/>
      <c r="H517" s="67">
        <f>H518+H519+H520</f>
        <v>7399867</v>
      </c>
      <c r="I517" s="88"/>
      <c r="J517" s="67">
        <f>J518+J519+J520</f>
        <v>7399867</v>
      </c>
    </row>
    <row r="518" spans="1:10" ht="38.25" customHeight="1">
      <c r="A518" s="26" t="s">
        <v>354</v>
      </c>
      <c r="B518" s="42" t="s">
        <v>468</v>
      </c>
      <c r="C518" s="42" t="s">
        <v>391</v>
      </c>
      <c r="D518" s="42" t="s">
        <v>155</v>
      </c>
      <c r="E518" s="42" t="s">
        <v>370</v>
      </c>
      <c r="F518" s="67">
        <v>5268155</v>
      </c>
      <c r="G518" s="88"/>
      <c r="H518" s="67">
        <f>F518+G518</f>
        <v>5268155</v>
      </c>
      <c r="I518" s="88"/>
      <c r="J518" s="67">
        <f>H518+I518</f>
        <v>5268155</v>
      </c>
    </row>
    <row r="519" spans="1:10" ht="30.75" customHeight="1">
      <c r="A519" s="70" t="s">
        <v>372</v>
      </c>
      <c r="B519" s="42" t="s">
        <v>468</v>
      </c>
      <c r="C519" s="42" t="s">
        <v>391</v>
      </c>
      <c r="D519" s="42" t="s">
        <v>155</v>
      </c>
      <c r="E519" s="42" t="s">
        <v>362</v>
      </c>
      <c r="F519" s="67">
        <v>1794112</v>
      </c>
      <c r="G519" s="88">
        <v>337000</v>
      </c>
      <c r="H519" s="67">
        <f>F519+G519</f>
        <v>2131112</v>
      </c>
      <c r="I519" s="88"/>
      <c r="J519" s="67">
        <f>H519+I519</f>
        <v>2131112</v>
      </c>
    </row>
    <row r="520" spans="1:10" ht="30.75" customHeight="1">
      <c r="A520" s="79" t="s">
        <v>365</v>
      </c>
      <c r="B520" s="42" t="s">
        <v>468</v>
      </c>
      <c r="C520" s="42" t="s">
        <v>391</v>
      </c>
      <c r="D520" s="42" t="s">
        <v>155</v>
      </c>
      <c r="E520" s="42" t="s">
        <v>364</v>
      </c>
      <c r="F520" s="67">
        <v>600</v>
      </c>
      <c r="G520" s="88"/>
      <c r="H520" s="67">
        <f>F520+G520</f>
        <v>600</v>
      </c>
      <c r="I520" s="88"/>
      <c r="J520" s="67">
        <f>H520+I520</f>
        <v>600</v>
      </c>
    </row>
    <row r="521" spans="1:10" ht="33.75" customHeight="1">
      <c r="A521" s="11" t="s">
        <v>317</v>
      </c>
      <c r="B521" s="42" t="s">
        <v>468</v>
      </c>
      <c r="C521" s="42" t="s">
        <v>391</v>
      </c>
      <c r="D521" s="42" t="s">
        <v>156</v>
      </c>
      <c r="E521" s="42"/>
      <c r="F521" s="69">
        <f>F522</f>
        <v>154433</v>
      </c>
      <c r="G521" s="88"/>
      <c r="H521" s="69">
        <f>H522</f>
        <v>154433</v>
      </c>
      <c r="I521" s="88"/>
      <c r="J521" s="69">
        <f>J522</f>
        <v>154433</v>
      </c>
    </row>
    <row r="522" spans="1:10" ht="33.75" customHeight="1">
      <c r="A522" s="26" t="s">
        <v>354</v>
      </c>
      <c r="B522" s="42" t="s">
        <v>468</v>
      </c>
      <c r="C522" s="42" t="s">
        <v>391</v>
      </c>
      <c r="D522" s="42" t="s">
        <v>156</v>
      </c>
      <c r="E522" s="42" t="s">
        <v>370</v>
      </c>
      <c r="F522" s="69">
        <v>154433</v>
      </c>
      <c r="G522" s="88"/>
      <c r="H522" s="69">
        <f>F522+G522</f>
        <v>154433</v>
      </c>
      <c r="I522" s="88"/>
      <c r="J522" s="69">
        <f>H522+I522</f>
        <v>154433</v>
      </c>
    </row>
    <row r="523" spans="1:10" ht="63">
      <c r="A523" s="12" t="s">
        <v>299</v>
      </c>
      <c r="B523" s="44" t="s">
        <v>468</v>
      </c>
      <c r="C523" s="44" t="s">
        <v>466</v>
      </c>
      <c r="D523" s="44" t="s">
        <v>153</v>
      </c>
      <c r="E523" s="44"/>
      <c r="F523" s="57">
        <f>F524</f>
        <v>2000</v>
      </c>
      <c r="G523" s="88"/>
      <c r="H523" s="57">
        <f>H524</f>
        <v>2000</v>
      </c>
      <c r="I523" s="88"/>
      <c r="J523" s="57">
        <f>J524</f>
        <v>2000</v>
      </c>
    </row>
    <row r="524" spans="1:10" ht="31.5">
      <c r="A524" s="12" t="s">
        <v>300</v>
      </c>
      <c r="B524" s="44" t="s">
        <v>468</v>
      </c>
      <c r="C524" s="44" t="s">
        <v>467</v>
      </c>
      <c r="D524" s="42" t="s">
        <v>157</v>
      </c>
      <c r="E524" s="42"/>
      <c r="F524" s="57">
        <f>F525</f>
        <v>2000</v>
      </c>
      <c r="G524" s="88"/>
      <c r="H524" s="57">
        <f>H525</f>
        <v>2000</v>
      </c>
      <c r="I524" s="88"/>
      <c r="J524" s="57">
        <f>J525</f>
        <v>2000</v>
      </c>
    </row>
    <row r="525" spans="1:10" ht="30" customHeight="1">
      <c r="A525" s="11" t="s">
        <v>1</v>
      </c>
      <c r="B525" s="44" t="s">
        <v>468</v>
      </c>
      <c r="C525" s="44" t="s">
        <v>467</v>
      </c>
      <c r="D525" s="42" t="s">
        <v>157</v>
      </c>
      <c r="E525" s="42" t="s">
        <v>21</v>
      </c>
      <c r="F525" s="56">
        <v>2000</v>
      </c>
      <c r="G525" s="88"/>
      <c r="H525" s="56">
        <f>F525+G525</f>
        <v>2000</v>
      </c>
      <c r="I525" s="88"/>
      <c r="J525" s="56">
        <f>H525+I525</f>
        <v>2000</v>
      </c>
    </row>
    <row r="526" spans="1:10" ht="0.75" customHeight="1" hidden="1">
      <c r="A526" s="8"/>
      <c r="B526" s="48"/>
      <c r="C526" s="48"/>
      <c r="D526" s="48"/>
      <c r="E526" s="48"/>
      <c r="F526" s="98"/>
      <c r="G526" s="88"/>
      <c r="H526" s="98"/>
      <c r="I526" s="88"/>
      <c r="J526" s="98"/>
    </row>
    <row r="527" spans="1:10" ht="15.75" customHeight="1" hidden="1">
      <c r="A527" s="9"/>
      <c r="B527" s="42"/>
      <c r="C527" s="42"/>
      <c r="D527" s="42"/>
      <c r="E527" s="42"/>
      <c r="F527" s="98"/>
      <c r="G527" s="88"/>
      <c r="H527" s="98"/>
      <c r="I527" s="88"/>
      <c r="J527" s="98"/>
    </row>
    <row r="528" spans="1:10" ht="18" customHeight="1" hidden="1">
      <c r="A528" s="9"/>
      <c r="B528" s="42"/>
      <c r="C528" s="42"/>
      <c r="D528" s="42"/>
      <c r="E528" s="42"/>
      <c r="F528" s="98"/>
      <c r="G528" s="88"/>
      <c r="H528" s="98"/>
      <c r="I528" s="88"/>
      <c r="J528" s="98"/>
    </row>
    <row r="529" spans="1:10" ht="15" customHeight="1" hidden="1">
      <c r="A529" s="9"/>
      <c r="B529" s="42"/>
      <c r="C529" s="42"/>
      <c r="D529" s="42"/>
      <c r="E529" s="42"/>
      <c r="F529" s="98"/>
      <c r="G529" s="88"/>
      <c r="H529" s="98"/>
      <c r="I529" s="88"/>
      <c r="J529" s="98"/>
    </row>
    <row r="530" spans="1:10" ht="17.25" customHeight="1" hidden="1">
      <c r="A530" s="9"/>
      <c r="B530" s="42"/>
      <c r="C530" s="42"/>
      <c r="D530" s="42"/>
      <c r="E530" s="42"/>
      <c r="F530" s="98"/>
      <c r="G530" s="88"/>
      <c r="H530" s="98"/>
      <c r="I530" s="88"/>
      <c r="J530" s="98"/>
    </row>
    <row r="531" spans="1:10" ht="21" customHeight="1" hidden="1">
      <c r="A531" s="9"/>
      <c r="B531" s="42"/>
      <c r="C531" s="42"/>
      <c r="D531" s="42"/>
      <c r="E531" s="42"/>
      <c r="F531" s="98"/>
      <c r="G531" s="88"/>
      <c r="H531" s="98"/>
      <c r="I531" s="88"/>
      <c r="J531" s="98"/>
    </row>
    <row r="532" spans="1:10" ht="32.25" customHeight="1" hidden="1">
      <c r="A532" s="9"/>
      <c r="B532" s="42"/>
      <c r="C532" s="42"/>
      <c r="D532" s="42"/>
      <c r="E532" s="42"/>
      <c r="F532" s="98"/>
      <c r="G532" s="88"/>
      <c r="H532" s="98"/>
      <c r="I532" s="88"/>
      <c r="J532" s="98"/>
    </row>
    <row r="533" spans="1:10" s="1" customFormat="1" ht="14.25" customHeight="1">
      <c r="A533" s="17" t="s">
        <v>448</v>
      </c>
      <c r="B533" s="44" t="s">
        <v>468</v>
      </c>
      <c r="C533" s="42" t="s">
        <v>421</v>
      </c>
      <c r="D533" s="42"/>
      <c r="E533" s="42"/>
      <c r="F533" s="56">
        <f>F534</f>
        <v>143100</v>
      </c>
      <c r="G533" s="89"/>
      <c r="H533" s="56">
        <f>H534</f>
        <v>143100</v>
      </c>
      <c r="I533" s="89"/>
      <c r="J533" s="56">
        <f>J534</f>
        <v>143100</v>
      </c>
    </row>
    <row r="534" spans="1:10" s="1" customFormat="1" ht="15" customHeight="1">
      <c r="A534" s="17" t="s">
        <v>449</v>
      </c>
      <c r="B534" s="44" t="s">
        <v>468</v>
      </c>
      <c r="C534" s="42" t="s">
        <v>433</v>
      </c>
      <c r="D534" s="42"/>
      <c r="E534" s="42"/>
      <c r="F534" s="56">
        <f>F535</f>
        <v>143100</v>
      </c>
      <c r="G534" s="89"/>
      <c r="H534" s="56">
        <f>H535</f>
        <v>143100</v>
      </c>
      <c r="I534" s="89"/>
      <c r="J534" s="56">
        <f>J535</f>
        <v>143100</v>
      </c>
    </row>
    <row r="535" spans="1:10" ht="18" customHeight="1">
      <c r="A535" s="16" t="s">
        <v>285</v>
      </c>
      <c r="B535" s="44" t="s">
        <v>468</v>
      </c>
      <c r="C535" s="44" t="s">
        <v>433</v>
      </c>
      <c r="D535" s="44" t="s">
        <v>118</v>
      </c>
      <c r="E535" s="42"/>
      <c r="F535" s="69">
        <f>F536</f>
        <v>143100</v>
      </c>
      <c r="G535" s="88"/>
      <c r="H535" s="69">
        <f>H536</f>
        <v>143100</v>
      </c>
      <c r="I535" s="88"/>
      <c r="J535" s="69">
        <f>J536</f>
        <v>143100</v>
      </c>
    </row>
    <row r="536" spans="1:10" ht="27.75" customHeight="1">
      <c r="A536" s="16" t="s">
        <v>82</v>
      </c>
      <c r="B536" s="44" t="s">
        <v>468</v>
      </c>
      <c r="C536" s="44" t="s">
        <v>433</v>
      </c>
      <c r="D536" s="44" t="s">
        <v>81</v>
      </c>
      <c r="E536" s="42"/>
      <c r="F536" s="69">
        <f>F537</f>
        <v>143100</v>
      </c>
      <c r="G536" s="88"/>
      <c r="H536" s="69">
        <f>H537</f>
        <v>143100</v>
      </c>
      <c r="I536" s="88"/>
      <c r="J536" s="69">
        <f>J537</f>
        <v>143100</v>
      </c>
    </row>
    <row r="537" spans="1:10" ht="32.25" customHeight="1">
      <c r="A537" s="16" t="s">
        <v>353</v>
      </c>
      <c r="B537" s="44" t="s">
        <v>468</v>
      </c>
      <c r="C537" s="44" t="s">
        <v>433</v>
      </c>
      <c r="D537" s="44" t="s">
        <v>81</v>
      </c>
      <c r="E537" s="42" t="s">
        <v>375</v>
      </c>
      <c r="F537" s="69">
        <v>143100</v>
      </c>
      <c r="G537" s="88"/>
      <c r="H537" s="69">
        <f>F537+G537</f>
        <v>143100</v>
      </c>
      <c r="I537" s="88"/>
      <c r="J537" s="69">
        <f>H537+I537</f>
        <v>143100</v>
      </c>
    </row>
    <row r="538" spans="1:10" ht="18" customHeight="1">
      <c r="A538" s="8" t="s">
        <v>454</v>
      </c>
      <c r="B538" s="52"/>
      <c r="C538" s="52"/>
      <c r="D538" s="52"/>
      <c r="E538" s="52"/>
      <c r="F538" s="55">
        <f>F11+F291+F340+F447+F478+F496+F514+F508</f>
        <v>1032801300</v>
      </c>
      <c r="G538" s="88"/>
      <c r="H538" s="55">
        <f>H11+H291+H340+H447+H478+H496+H514+H508</f>
        <v>1043269978</v>
      </c>
      <c r="I538" s="88"/>
      <c r="J538" s="55">
        <f>J11+J291+J340+J447+J478+J496+J514+J508</f>
        <v>1045501878</v>
      </c>
    </row>
    <row r="539" ht="15.75">
      <c r="E539" s="36"/>
    </row>
    <row r="540" ht="15.75">
      <c r="E540" s="36"/>
    </row>
    <row r="541" ht="15.75">
      <c r="E541" s="36"/>
    </row>
    <row r="542" ht="15.75">
      <c r="E542" s="36"/>
    </row>
    <row r="543" ht="15.75">
      <c r="E543" s="36"/>
    </row>
    <row r="544" ht="15.75">
      <c r="E544" s="36"/>
    </row>
    <row r="545" ht="15.75">
      <c r="E545" s="36"/>
    </row>
    <row r="546" ht="15.75">
      <c r="E546" s="36"/>
    </row>
    <row r="547" ht="15.75">
      <c r="E547" s="36"/>
    </row>
  </sheetData>
  <sheetProtection selectLockedCells="1" selectUnlockedCells="1"/>
  <mergeCells count="3">
    <mergeCell ref="D2:E5"/>
    <mergeCell ref="A9:H9"/>
    <mergeCell ref="C8:J8"/>
  </mergeCells>
  <printOptions/>
  <pageMargins left="0.7874015748031497" right="0.7874015748031497" top="0" bottom="0" header="0.5118110236220472" footer="0.5118110236220472"/>
  <pageSetup fitToHeight="32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Юрист</cp:lastModifiedBy>
  <cp:lastPrinted>2017-05-02T06:12:29Z</cp:lastPrinted>
  <dcterms:created xsi:type="dcterms:W3CDTF">2007-07-11T08:12:53Z</dcterms:created>
  <dcterms:modified xsi:type="dcterms:W3CDTF">2017-05-10T04:28:15Z</dcterms:modified>
  <cp:category/>
  <cp:version/>
  <cp:contentType/>
  <cp:contentStatus/>
</cp:coreProperties>
</file>