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<sst xmlns="http://schemas.openxmlformats.org/spreadsheetml/2006/main" count="119" uniqueCount="119">
  <si>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</si>
  <si>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</si>
  <si>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</si>
  <si>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</si>
  <si>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</si>
  <si>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</si>
  <si>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</si>
  <si>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</si>
  <si>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</si>
  <si>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</si>
  <si>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</si>
  <si>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</si>
  <si>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</si>
  <si>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</si>
  <si>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</si>
  <si>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</si>
  <si>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</si>
  <si>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</si>
  <si>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</si>
  <si>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</si>
  <si>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</si>
  <si>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</si>
  <si>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</si>
  <si>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</si>
  <si>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</si>
  <si>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</si>
  <si>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</si>
  <si>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</si>
  <si>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</si>
  <si>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</si>
  <si>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</si>
  <si>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</si>
  <si>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</si>
  <si>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</si>
  <si>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</si>
  <si>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</si>
  <si>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</si>
  <si>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</si>
  <si>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</si>
  <si>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</si>
  <si>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</si>
  <si>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</si>
  <si>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</si>
  <si>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</si>
  <si>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</si>
  <si>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</si>
  <si>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</si>
  <si>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</si>
  <si>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</si>
  <si>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</si>
  <si>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</si>
  <si>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</si>
  <si>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</si>
  <si>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</si>
  <si>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</si>
  <si>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</si>
  <si>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</si>
  <si>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</si>
  <si>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</si>
  <si>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</si>
  <si>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</si>
  <si>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</si>
  <si>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</si>
  <si>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</si>
  <si>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</si>
  <si>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</si>
  <si>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</si>
  <si>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</si>
  <si>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</si>
  <si>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</si>
  <si>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</si>
  <si>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</si>
  <si>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</si>
  <si>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</si>
  <si>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</si>
  <si>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</si>
  <si>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</si>
  <si>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</si>
  <si>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</si>
  <si>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</si>
  <si>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</si>
  <si>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</si>
  <si>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</si>
  <si>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</si>
  <si>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</si>
  <si>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</si>
  <si>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</si>
  <si>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</si>
  <si>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</si>
  <si>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</si>
  <si>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</si>
  <si>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</si>
  <si>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</si>
  <si>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</si>
  <si>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</si>
  <si>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</si>
  <si>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</si>
  <si>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</si>
  <si>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</si>
  <si>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</si>
  <si>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</si>
  <si>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</si>
  <si>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</si>
  <si>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</si>
  <si>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</si>
  <si>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</si>
  <si>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</si>
  <si>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</si>
  <si>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</si>
  <si>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</si>
  <si>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</si>
  <si>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</si>
  <si>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</si>
  <si>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</si>
  <si>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</si>
  <si>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</si>
  <si>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</si>
  <si>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</si>
  <si>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02.11.2016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</si>
</sst>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B65">
      <selection activeCell="D71" sqref="D71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53" t="s">
        <v>118</v>
      </c>
      <c r="D2" s="53"/>
    </row>
    <row r="3" spans="2:4" ht="2.25" customHeight="1" hidden="1">
      <c r="B3" s="2"/>
      <c r="C3" s="53"/>
      <c r="D3" s="53"/>
    </row>
    <row r="4" spans="2:4" ht="69" customHeight="1">
      <c r="B4" s="3"/>
      <c r="C4" s="53"/>
      <c r="D4" s="53"/>
    </row>
    <row r="5" spans="1:4" ht="15.75" customHeight="1">
      <c r="A5" s="55" t="s">
        <v>60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61</v>
      </c>
      <c r="D9" s="54">
        <f>D15+D16+D17+D18</f>
        <v>4876541.619999999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62</v>
      </c>
      <c r="D15" s="29">
        <f>180000-73700</f>
        <v>106300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2880000-289650-60000-409559.7-90000-930000</f>
        <v>1100790.2999999998</v>
      </c>
    </row>
    <row r="17" spans="1:4" ht="47.25">
      <c r="A17" s="5">
        <v>4</v>
      </c>
      <c r="B17" s="14" t="s">
        <v>8</v>
      </c>
      <c r="C17" s="19" t="s">
        <v>64</v>
      </c>
      <c r="D17" s="29">
        <f>3147700+60000-29378.68</f>
        <v>3178321.32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600948602.29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145694295.55+299334.34-438704.62+402335-1513979+13264170-61081.5-150000+62949-803305+18000-61108-28113.99</f>
        <v>156684791.78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412803586.76+33000-266026.18-45187.2-402335+1626249.38+30000-20010770+8705-698305.68+572146.96+1786305+233389+89195.49</f>
        <v>395759953.53</v>
      </c>
    </row>
    <row r="22" spans="1:4" ht="31.5">
      <c r="A22" s="17">
        <v>9</v>
      </c>
      <c r="B22" s="8" t="s">
        <v>21</v>
      </c>
      <c r="C22" s="24" t="s">
        <v>69</v>
      </c>
      <c r="D22" s="30">
        <f>16656951.69-55280.6-14500+10000-200000+5000-983000</f>
        <v>15419171.09</v>
      </c>
    </row>
    <row r="23" spans="1:4" ht="47.2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7.25">
      <c r="A24" s="17">
        <v>11</v>
      </c>
      <c r="B24" s="8" t="s">
        <v>23</v>
      </c>
      <c r="C24" s="24" t="s">
        <v>71</v>
      </c>
      <c r="D24" s="30">
        <f>3350000+1434186.74+702818+2111234.32+2620000-142127.96</f>
        <v>10076111.1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10686418+8250-276311-30000-1220.87+295-241389</f>
        <v>10146042.13</v>
      </c>
    </row>
    <row r="26" spans="1:4" ht="15.75">
      <c r="A26" s="44">
        <v>13</v>
      </c>
      <c r="B26" s="43" t="s">
        <v>10</v>
      </c>
      <c r="C26" s="47" t="s">
        <v>73</v>
      </c>
      <c r="D26" s="58">
        <f>D29+D30+D31</f>
        <v>117016937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102482400+180000-328923+100000+4800000+18000+10000-1455663+74700+92400+246000+2138680</f>
        <v>108357594</v>
      </c>
    </row>
    <row r="30" spans="1:4" ht="31.5">
      <c r="A30" s="17">
        <v>15</v>
      </c>
      <c r="B30" s="8" t="s">
        <v>11</v>
      </c>
      <c r="C30" s="18" t="s">
        <v>75</v>
      </c>
      <c r="D30" s="30">
        <f>5040000+1065100+2070363</f>
        <v>8175463</v>
      </c>
    </row>
    <row r="31" spans="1:4" ht="47.25">
      <c r="A31" s="17">
        <v>16</v>
      </c>
      <c r="B31" s="8" t="s">
        <v>13</v>
      </c>
      <c r="C31" s="18" t="s">
        <v>76</v>
      </c>
      <c r="D31" s="29">
        <f>479880+4000</f>
        <v>483880</v>
      </c>
    </row>
    <row r="32" spans="1:4" ht="52.5" customHeight="1">
      <c r="A32" s="44">
        <v>17</v>
      </c>
      <c r="B32" s="60" t="s">
        <v>27</v>
      </c>
      <c r="C32" s="47" t="s">
        <v>77</v>
      </c>
      <c r="D32" s="31">
        <f>1310040+9999+1011439.47-329000+3121584.17+409559.7-718606-3070265.93+3371.19+63259.83-227208.38-61081.5</f>
        <v>1523091.5499999998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78</v>
      </c>
      <c r="D35" s="58">
        <f>D38+D39+D40+D37+D41</f>
        <v>3426016.54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2085500-9999-224500-33034.81-10000-450471</f>
        <v>1357495.19</v>
      </c>
    </row>
    <row r="38" spans="1:4" ht="31.5">
      <c r="A38" s="5">
        <v>21</v>
      </c>
      <c r="B38" s="12" t="s">
        <v>28</v>
      </c>
      <c r="C38" s="22" t="s">
        <v>80</v>
      </c>
      <c r="D38" s="30">
        <f>884870-14110.7+15165-8</f>
        <v>885916.3</v>
      </c>
    </row>
    <row r="39" spans="1:4" ht="31.5">
      <c r="A39" s="5">
        <v>22</v>
      </c>
      <c r="B39" s="12" t="s">
        <v>29</v>
      </c>
      <c r="C39" s="22" t="s">
        <v>81</v>
      </c>
      <c r="D39" s="30">
        <f>34500-15165</f>
        <v>19335</v>
      </c>
    </row>
    <row r="40" spans="1:4" ht="31.5">
      <c r="A40" s="5">
        <v>23</v>
      </c>
      <c r="B40" s="12" t="s">
        <v>30</v>
      </c>
      <c r="C40" s="22" t="s">
        <v>82</v>
      </c>
      <c r="D40" s="30">
        <f>250000+10000-29.95</f>
        <v>259970.05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397000+506300</f>
        <v>903300</v>
      </c>
    </row>
    <row r="42" spans="1:4" ht="15.75">
      <c r="A42" s="44">
        <v>25</v>
      </c>
      <c r="B42" s="43" t="s">
        <v>31</v>
      </c>
      <c r="C42" s="47" t="s">
        <v>84</v>
      </c>
      <c r="D42" s="39">
        <f>D44+D45</f>
        <v>495800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55</v>
      </c>
      <c r="C44" s="18" t="s">
        <v>85</v>
      </c>
      <c r="D44" s="29">
        <f>180000-93700</f>
        <v>86300</v>
      </c>
    </row>
    <row r="45" spans="1:4" ht="47.2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7049150.57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616100+464400-17342.93-10000-51750.08-5900-152963</f>
        <v>842543.9900000001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1152900+2683.5+152963-3000-9000+10888</f>
        <v>1307434.5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270000-8250-56600-10000-1000</f>
        <v>194150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f>282600-100000-30000-106008-16760</f>
        <v>29832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2960270+321500-12575-40625+51750.08+3044-207024-112350</f>
        <v>2963990.08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4">
        <v>37</v>
      </c>
      <c r="B54" s="43" t="s">
        <v>51</v>
      </c>
      <c r="C54" s="42" t="s">
        <v>95</v>
      </c>
      <c r="D54" s="39">
        <f>D56+D57+D58+D59+D60+D61</f>
        <v>63691397.32</v>
      </c>
    </row>
    <row r="55" spans="1:4" ht="33.75" customHeight="1">
      <c r="A55" s="44"/>
      <c r="B55" s="43"/>
      <c r="C55" s="42"/>
      <c r="D55" s="40"/>
    </row>
    <row r="56" spans="1:4" ht="47.25">
      <c r="A56" s="5">
        <v>38</v>
      </c>
      <c r="B56" s="8" t="s">
        <v>52</v>
      </c>
      <c r="C56" s="18" t="s">
        <v>96</v>
      </c>
      <c r="D56" s="29">
        <f>27849330-4000-2178.33-231024-21500</f>
        <v>27590627.67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17400+1216200-180000+29000-203992+26760-39000</f>
        <v>866368</v>
      </c>
    </row>
    <row r="58" spans="1:4" ht="31.5">
      <c r="A58" s="5">
        <v>40</v>
      </c>
      <c r="B58" s="8" t="s">
        <v>16</v>
      </c>
      <c r="C58" s="18" t="s">
        <v>98</v>
      </c>
      <c r="D58" s="29">
        <f>45000-45000</f>
        <v>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f>90000-30000-18000</f>
        <v>42000</v>
      </c>
    </row>
    <row r="61" spans="1:4" ht="47.25">
      <c r="A61" s="5">
        <v>43</v>
      </c>
      <c r="B61" s="8" t="s">
        <v>53</v>
      </c>
      <c r="C61" s="18" t="s">
        <v>101</v>
      </c>
      <c r="D61" s="29">
        <f>35484400-74599.85+59059.5+718606-1230064</f>
        <v>34957401.65</v>
      </c>
    </row>
    <row r="62" spans="1:4" ht="15.75">
      <c r="A62" s="44">
        <v>44</v>
      </c>
      <c r="B62" s="45" t="s">
        <v>33</v>
      </c>
      <c r="C62" s="41" t="s">
        <v>102</v>
      </c>
      <c r="D62" s="39">
        <f>D64+D65+D66+D67+D68+D69+D70+D71</f>
        <v>150474302.78</v>
      </c>
    </row>
    <row r="63" spans="1:4" ht="45.75" customHeight="1">
      <c r="A63" s="44"/>
      <c r="B63" s="46"/>
      <c r="C63" s="41"/>
      <c r="D63" s="40"/>
    </row>
    <row r="64" spans="1:4" ht="31.5">
      <c r="A64" s="5">
        <v>45</v>
      </c>
      <c r="B64" s="12" t="s">
        <v>34</v>
      </c>
      <c r="C64" s="22" t="s">
        <v>103</v>
      </c>
      <c r="D64" s="29">
        <f>4177800+318501.68+2004518+200000</f>
        <v>6700819.68</v>
      </c>
    </row>
    <row r="65" spans="1:4" ht="31.5">
      <c r="A65" s="5">
        <v>46</v>
      </c>
      <c r="B65" s="12" t="s">
        <v>35</v>
      </c>
      <c r="C65" s="22" t="s">
        <v>104</v>
      </c>
      <c r="D65" s="29">
        <f>2603610-1571694.32+121730.97-109479.26-12251.71</f>
        <v>1031915.6799999999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4082400-34000+7760000-388101.68-2215891-0.32-132000-200000</f>
        <v>8872407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11542680-3200-92400+12000+57193.18-4000+4000-10888+1000</f>
        <v>11506385.18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16179000+2462000.66+2252848.62-0.62+2000000</f>
        <v>22893848.66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360000+88574700+21000-744345.34+532094-21000+241825+132000+1397000</f>
        <v>90493273.66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1942200+5162300+2749590+744345.34+3200-532094+34000-5929.42+69600-60000+152202-4936-241825-1397000</f>
        <v>8615652.92</v>
      </c>
    </row>
    <row r="72" spans="1:4" ht="15.75">
      <c r="A72" s="44">
        <v>53</v>
      </c>
      <c r="B72" s="43" t="s">
        <v>26</v>
      </c>
      <c r="C72" s="38" t="s">
        <v>111</v>
      </c>
      <c r="D72" s="39">
        <f>D74+D75</f>
        <v>7127876</v>
      </c>
    </row>
    <row r="73" spans="1:4" ht="33.75" customHeight="1">
      <c r="A73" s="44"/>
      <c r="B73" s="43"/>
      <c r="C73" s="38"/>
      <c r="D73" s="40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f>7047450-191093+267469</f>
        <v>7123826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27632770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17830890+7387580-3070265.93+3070265.93-150000</f>
        <v>25068470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.75">
      <c r="A79" s="15">
        <v>59</v>
      </c>
      <c r="B79" s="9" t="s">
        <v>1</v>
      </c>
      <c r="C79" s="21"/>
      <c r="D79" s="37">
        <f>D9+D19+D26+D32+D35+D42+D46+D54+D62+D72+D76</f>
        <v>984262485.67</v>
      </c>
    </row>
    <row r="80" ht="15.75" hidden="1">
      <c r="C80" s="10"/>
    </row>
    <row r="81" ht="15.75">
      <c r="D81" s="26"/>
    </row>
    <row r="82" ht="15.75">
      <c r="D82" s="1">
        <f>E19</f>
        <v>0</v>
      </c>
    </row>
  </sheetData>
  <sheetProtection password="C661" sheet="1"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C72:C73"/>
    <mergeCell ref="D72:D73"/>
    <mergeCell ref="D62:D63"/>
    <mergeCell ref="D54:D55"/>
    <mergeCell ref="C62:C63"/>
    <mergeCell ref="C54:C5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maria</cp:lastModifiedBy>
  <cp:lastPrinted>2016-11-07T06:01:55Z</cp:lastPrinted>
  <dcterms:created xsi:type="dcterms:W3CDTF">2007-07-11T08:12:53Z</dcterms:created>
  <dcterms:modified xsi:type="dcterms:W3CDTF">2016-11-09T04:30:47Z</dcterms:modified>
  <cp:category/>
  <cp:version/>
  <cp:contentType/>
  <cp:contentStatus/>
</cp:coreProperties>
</file>