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145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<sst xmlns="http://schemas.openxmlformats.org/spreadsheetml/2006/main" count="254" uniqueCount="54">
  <si>
    <t>№ строки</t>
  </si>
  <si>
    <t>Наименование цели (целей) и задач, целевых показателей</t>
  </si>
  <si>
    <t xml:space="preserve"> Объем расходов на выполнение мероприятия за счет всех источников ресурсного обеспечения, тыс.рублей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</si>
  <si>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</si>
  <si>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</si>
  <si>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</si>
  <si>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</si>
  <si>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</si>
  <si>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</si>
  <si>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</si>
  <si>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</si>
  <si>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 по муниципальной 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</si>
  <si>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</si>
  <si>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</si>
  <si>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</si>
  <si>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</si>
  <si>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Капитальные вложения</t>
  </si>
  <si>
    <t>Областной бюджет, в т.ч.</t>
  </si>
  <si>
    <t>субсидии местным бюджетам</t>
  </si>
  <si>
    <t>Прочие нужды</t>
  </si>
  <si>
    <t>Всего по подпрограмме 1, в т.ч.</t>
  </si>
  <si>
    <t>Всего по направлению «Капитальные вложения», в том числе</t>
  </si>
  <si>
    <t>в т. ч.</t>
  </si>
  <si>
    <t>федеральный бюджет</t>
  </si>
  <si>
    <t>областной бюджет, в т.ч.</t>
  </si>
  <si>
    <t>местный бюджет</t>
  </si>
  <si>
    <t>внебюджетные источники</t>
  </si>
  <si>
    <t>Всего по направлению «Прочие нужды», в том числе</t>
  </si>
  <si>
    <t>Всего по подпрограмме 2.</t>
  </si>
  <si>
    <t>Источник значения показателей</t>
  </si>
  <si>
    <t>х</t>
  </si>
  <si>
    <t>9,10,11,12,13</t>
  </si>
  <si>
    <t>Приложение № 2</t>
  </si>
  <si>
    <t>к муниципальной программе</t>
  </si>
  <si>
    <t xml:space="preserve">территорий Муниципального </t>
  </si>
  <si>
    <t>образования Красноуфимский</t>
  </si>
  <si>
    <t xml:space="preserve">ПЛАН </t>
  </si>
  <si>
    <r>
      <t>МЕРОПРИЯТИЙ ПО ВЫПОЛНЕНИЮ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МУНИЦИПАЛЬНОЙ ПРОГРАММЫ МО КРАСНОУФИМСКИЙ ОКРУГ</t>
    </r>
  </si>
  <si>
    <r>
      <t>«</t>
    </r>
    <r>
      <rPr>
        <sz val="9"/>
        <rFont val="Times New Roman"/>
        <family val="1"/>
      </rPr>
      <t>Устойчивое развитие сельских</t>
    </r>
  </si>
  <si>
    <t>"УСТОЙЧИВОЕ РАЗВИТИЕ СЕЛЬСКИХ ТЕРРИТОРИЙ МУНИЦИПАЛЬНОГО ОБРАЗОВАНИЯ</t>
  </si>
  <si>
    <r>
      <rPr>
        <b/>
        <sz val="10"/>
        <rFont val="Times New Roman"/>
        <family val="1"/>
      </rPr>
      <t>Мероприятие 1.</t>
    </r>
    <r>
      <rPr>
        <sz val="10"/>
        <rFont val="Times New Roman"/>
        <family val="1"/>
      </rPr>
      <t xml:space="preserve"> Улучшение жилищных условий граждан, проживающих в сельской местности, в том числе  молодых семей и молодых специалистов, в МО Красноуфимский округ</t>
    </r>
  </si>
  <si>
    <r>
      <t xml:space="preserve">Мероприятие 2. </t>
    </r>
    <r>
      <rPr>
        <sz val="12"/>
        <rFont val="Times New Roman"/>
        <family val="1"/>
      </rPr>
      <t>Всего проектно-изыскательские работы и экспертиза на распределительные  газопроводы</t>
    </r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</si>
  <si>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- При условии софинансирования из федерального и областного бюджетов</t>
    </r>
  </si>
  <si>
    <t>*</t>
  </si>
  <si>
    <r>
      <t>Мероприятие 3.</t>
    </r>
    <r>
      <rPr>
        <sz val="12"/>
        <rFont val="Times New Roman"/>
        <family val="1"/>
      </rPr>
      <t xml:space="preserve"> Всего по строительству распределительных  газопроводов,</t>
    </r>
  </si>
  <si>
    <r>
      <t xml:space="preserve">Мероприятие 1. </t>
    </r>
    <r>
      <rPr>
        <sz val="12"/>
        <rFont val="Times New Roman"/>
        <family val="1"/>
      </rPr>
      <t>Всего по разработке расчетных схем газоснабженияв т. ч.</t>
    </r>
  </si>
  <si>
    <t>2021 год</t>
  </si>
  <si>
    <t>2022 год</t>
  </si>
  <si>
    <t>2023 год</t>
  </si>
  <si>
    <t>2024 год</t>
  </si>
  <si>
    <t>округ  до 2024 года»</t>
  </si>
  <si>
    <t>КРАСНОУФИМСКИЙ ОКРУГ ДО 2024 ГОДА"</t>
  </si>
  <si>
    <t>Подпрограмма 2. «Улучшение жилищных условий граждан, проживающих в сельской местности, в том числе молодых семей и молодых специалистов, в МО Красноуфимский округ до 2024 года»</t>
  </si>
  <si>
    <t>Подпрограмма 1.  «Развитие газификации  МО Красноуфимский округ до 2024 года»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</si>
</sst>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"/>
    <numFmt numFmtId="194" formatCode="0.0"/>
    <numFmt numFmtId="195" formatCode="0.0000"/>
    <numFmt numFmtId="196" formatCode="#,##0.000"/>
    <numFmt numFmtId="197" formatCode="#,##0.0000"/>
    <numFmt numFmtId="198" formatCode="#,##0.00000"/>
    <numFmt numFmtId="199" formatCode="0.0000000"/>
    <numFmt numFmtId="200" formatCode="0.000000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96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195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center" wrapText="1"/>
    </xf>
    <xf numFmtId="195" fontId="2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Border="1" applyAlignment="1">
      <alignment horizontal="center" wrapText="1"/>
    </xf>
    <xf numFmtId="195" fontId="3" fillId="0" borderId="0" xfId="0" applyNumberFormat="1" applyFont="1" applyBorder="1" applyAlignment="1">
      <alignment wrapText="1"/>
    </xf>
    <xf numFmtId="195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2" fillId="0" borderId="12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9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6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2" fillId="0" borderId="15" xfId="0" applyNumberFormat="1" applyFont="1" applyBorder="1" applyAlignment="1">
      <alignment horizontal="center" wrapText="1"/>
    </xf>
    <xf numFmtId="4" fontId="3" fillId="0" borderId="12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195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PageLayoutView="0" workbookViewId="0" topLeftCell="E1">
      <pane ySplit="14" topLeftCell="A33" activePane="bottomLeft" state="frozen"/>
      <selection pane="topLeft" activeCell="A1" sqref="A1"/>
      <selection pane="bottomLeft" activeCell="T70" sqref="T70"/>
    </sheetView>
  </sheetViews>
  <sheetFormatPr defaultColWidth="9.140625" defaultRowHeight="12.75"/>
  <cols>
    <col min="1" max="1" width="5.28125" style="0" customWidth="1"/>
    <col min="2" max="2" width="23.28125" style="0" customWidth="1"/>
    <col min="3" max="3" width="14.28125" style="0" bestFit="1" customWidth="1"/>
    <col min="4" max="4" width="13.28125" style="0" bestFit="1" customWidth="1"/>
    <col min="5" max="5" width="16.7109375" style="0" customWidth="1"/>
    <col min="6" max="6" width="13.57421875" style="0" bestFit="1" customWidth="1"/>
    <col min="7" max="7" width="15.421875" style="0" bestFit="1" customWidth="1"/>
    <col min="8" max="8" width="2.421875" style="0" customWidth="1"/>
    <col min="9" max="9" width="13.28125" style="11" bestFit="1" customWidth="1"/>
    <col min="10" max="10" width="2.421875" style="0" customWidth="1"/>
    <col min="11" max="11" width="13.28125" style="0" bestFit="1" customWidth="1"/>
    <col min="12" max="12" width="2.8515625" style="0" customWidth="1"/>
    <col min="13" max="13" width="14.28125" style="0" bestFit="1" customWidth="1"/>
    <col min="14" max="14" width="2.421875" style="0" customWidth="1"/>
    <col min="15" max="15" width="13.28125" style="0" bestFit="1" customWidth="1"/>
    <col min="16" max="16" width="2.421875" style="0" customWidth="1"/>
    <col min="17" max="17" width="13.28125" style="0" bestFit="1" customWidth="1"/>
    <col min="18" max="18" width="2.421875" style="0" customWidth="1"/>
    <col min="19" max="19" width="13.28125" style="0" bestFit="1" customWidth="1"/>
    <col min="20" max="20" width="2.421875" style="0" customWidth="1"/>
    <col min="21" max="21" width="13.28125" style="0" bestFit="1" customWidth="1"/>
    <col min="22" max="22" width="2.421875" style="0" customWidth="1"/>
    <col min="23" max="23" width="13.28125" style="0" customWidth="1"/>
  </cols>
  <sheetData>
    <row r="1" spans="11:23" ht="12.75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 t="s">
        <v>32</v>
      </c>
    </row>
    <row r="2" spans="11:23" ht="12.75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33</v>
      </c>
    </row>
    <row r="3" spans="11:23" ht="12.75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6" t="s">
        <v>38</v>
      </c>
    </row>
    <row r="4" spans="14:23" ht="12.75">
      <c r="N4" s="7"/>
      <c r="O4" s="7"/>
      <c r="P4" s="7"/>
      <c r="Q4" s="7"/>
      <c r="R4" s="7"/>
      <c r="S4" s="7"/>
      <c r="T4" s="7"/>
      <c r="U4" s="38" t="s">
        <v>34</v>
      </c>
      <c r="V4" s="38"/>
      <c r="W4" s="38"/>
    </row>
    <row r="5" spans="11:23" ht="12.75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 t="s">
        <v>35</v>
      </c>
    </row>
    <row r="6" spans="11:23" ht="12.75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 t="s">
        <v>50</v>
      </c>
    </row>
    <row r="8" spans="1:22" ht="12.75" customHeight="1">
      <c r="A8" s="65" t="s">
        <v>36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10"/>
      <c r="P8" s="10"/>
      <c r="R8" s="10"/>
      <c r="T8" s="10"/>
      <c r="V8" s="10"/>
    </row>
    <row r="9" spans="1:22" ht="15.75">
      <c r="A9" s="65" t="s">
        <v>37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0"/>
      <c r="P9" s="10"/>
      <c r="R9" s="10"/>
      <c r="T9" s="10"/>
      <c r="V9" s="10"/>
    </row>
    <row r="10" spans="1:22" ht="12.75" customHeight="1">
      <c r="A10" s="65" t="s">
        <v>39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0"/>
      <c r="P10" s="10"/>
      <c r="R10" s="10"/>
      <c r="T10" s="10"/>
      <c r="V10" s="10"/>
    </row>
    <row r="11" spans="1:22" ht="12.75" customHeight="1">
      <c r="A11" s="65" t="s">
        <v>51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10"/>
      <c r="P11" s="10"/>
      <c r="R11" s="10"/>
      <c r="T11" s="10"/>
      <c r="V11" s="10"/>
    </row>
    <row r="13" spans="1:23" ht="34.5" customHeight="1">
      <c r="A13" s="62" t="s">
        <v>0</v>
      </c>
      <c r="B13" s="62" t="s">
        <v>1</v>
      </c>
      <c r="C13" s="39" t="s">
        <v>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1"/>
      <c r="W13" s="47" t="s">
        <v>29</v>
      </c>
    </row>
    <row r="14" spans="1:23" ht="32.25" customHeight="1">
      <c r="A14" s="62"/>
      <c r="B14" s="62"/>
      <c r="C14" s="1" t="s">
        <v>3</v>
      </c>
      <c r="D14" s="1" t="s">
        <v>4</v>
      </c>
      <c r="E14" s="1" t="s">
        <v>5</v>
      </c>
      <c r="F14" s="1" t="s">
        <v>6</v>
      </c>
      <c r="G14" s="39" t="s">
        <v>7</v>
      </c>
      <c r="H14" s="41"/>
      <c r="I14" s="39" t="s">
        <v>8</v>
      </c>
      <c r="J14" s="41"/>
      <c r="K14" s="39" t="s">
        <v>9</v>
      </c>
      <c r="L14" s="41"/>
      <c r="M14" s="39" t="s">
        <v>10</v>
      </c>
      <c r="N14" s="41"/>
      <c r="O14" s="39" t="s">
        <v>46</v>
      </c>
      <c r="P14" s="41"/>
      <c r="Q14" s="39" t="s">
        <v>47</v>
      </c>
      <c r="R14" s="41"/>
      <c r="S14" s="39" t="s">
        <v>48</v>
      </c>
      <c r="T14" s="41"/>
      <c r="U14" s="39" t="s">
        <v>49</v>
      </c>
      <c r="V14" s="41"/>
      <c r="W14" s="48"/>
    </row>
    <row r="15" spans="1:23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39">
        <v>7</v>
      </c>
      <c r="H15" s="41"/>
      <c r="I15" s="39">
        <v>8</v>
      </c>
      <c r="J15" s="41"/>
      <c r="K15" s="39">
        <v>9</v>
      </c>
      <c r="L15" s="41"/>
      <c r="M15" s="39">
        <v>10</v>
      </c>
      <c r="N15" s="41"/>
      <c r="O15" s="39">
        <v>10</v>
      </c>
      <c r="P15" s="41"/>
      <c r="Q15" s="39">
        <v>10</v>
      </c>
      <c r="R15" s="41"/>
      <c r="S15" s="39">
        <v>10</v>
      </c>
      <c r="T15" s="41"/>
      <c r="U15" s="39">
        <v>10</v>
      </c>
      <c r="V15" s="41"/>
      <c r="W15" s="1">
        <v>11</v>
      </c>
    </row>
    <row r="16" spans="1:23" s="17" customFormat="1" ht="62.25" customHeight="1">
      <c r="A16" s="3">
        <v>1</v>
      </c>
      <c r="B16" s="18" t="s">
        <v>11</v>
      </c>
      <c r="C16" s="32">
        <f aca="true" t="shared" si="0" ref="C16:C26">SUM(D16:U16)</f>
        <v>469199.246</v>
      </c>
      <c r="D16" s="32">
        <f>D17+D18+D19+D20</f>
        <v>66068.37999999999</v>
      </c>
      <c r="E16" s="32">
        <f aca="true" t="shared" si="1" ref="E16:M16">E17+E18+E19+E20</f>
        <v>28438.65</v>
      </c>
      <c r="F16" s="32">
        <f t="shared" si="1"/>
        <v>51881.97</v>
      </c>
      <c r="G16" s="32">
        <f>G17+G18+G19+G20</f>
        <v>37726.37499999999</v>
      </c>
      <c r="H16" s="32"/>
      <c r="I16" s="32">
        <f t="shared" si="1"/>
        <v>24252.581000000002</v>
      </c>
      <c r="J16" s="32" t="s">
        <v>43</v>
      </c>
      <c r="K16" s="32">
        <f t="shared" si="1"/>
        <v>7728.3</v>
      </c>
      <c r="L16" s="32" t="s">
        <v>43</v>
      </c>
      <c r="M16" s="32">
        <f t="shared" si="1"/>
        <v>105904.24</v>
      </c>
      <c r="N16" s="32" t="s">
        <v>43</v>
      </c>
      <c r="O16" s="32">
        <f>O17+O18+O19+O20</f>
        <v>85284.39</v>
      </c>
      <c r="P16" s="32" t="s">
        <v>43</v>
      </c>
      <c r="Q16" s="32">
        <f>Q17+Q18+Q19+Q20</f>
        <v>24354.61</v>
      </c>
      <c r="R16" s="32" t="s">
        <v>43</v>
      </c>
      <c r="S16" s="32">
        <f>S17+S18+S19+S20</f>
        <v>21974.75</v>
      </c>
      <c r="T16" s="32" t="s">
        <v>43</v>
      </c>
      <c r="U16" s="32">
        <f>U17+U18+U19+U20</f>
        <v>15585</v>
      </c>
      <c r="V16" s="3" t="s">
        <v>43</v>
      </c>
      <c r="W16" s="3" t="s">
        <v>30</v>
      </c>
    </row>
    <row r="17" spans="1:23" s="17" customFormat="1" ht="15.75">
      <c r="A17" s="3">
        <v>2</v>
      </c>
      <c r="B17" s="3" t="s">
        <v>12</v>
      </c>
      <c r="C17" s="32">
        <f t="shared" si="0"/>
        <v>25117.00203</v>
      </c>
      <c r="D17" s="32">
        <f>D22+D28</f>
        <v>17135.8</v>
      </c>
      <c r="E17" s="32">
        <f aca="true" t="shared" si="2" ref="E17:M17">E22+E28</f>
        <v>3618.29</v>
      </c>
      <c r="F17" s="32">
        <f t="shared" si="2"/>
        <v>696.2</v>
      </c>
      <c r="G17" s="32">
        <f>G22+G28</f>
        <v>2608.01203</v>
      </c>
      <c r="H17" s="32"/>
      <c r="I17" s="32">
        <f t="shared" si="2"/>
        <v>1058.7</v>
      </c>
      <c r="J17" s="32"/>
      <c r="K17" s="32">
        <f t="shared" si="2"/>
        <v>0</v>
      </c>
      <c r="L17" s="32"/>
      <c r="M17" s="32">
        <f t="shared" si="2"/>
        <v>0</v>
      </c>
      <c r="N17" s="32"/>
      <c r="O17" s="32">
        <f>O22+O28</f>
        <v>0</v>
      </c>
      <c r="P17" s="32"/>
      <c r="Q17" s="32">
        <f>Q22+Q28</f>
        <v>0</v>
      </c>
      <c r="R17" s="32"/>
      <c r="S17" s="32">
        <f>S22+S28</f>
        <v>0</v>
      </c>
      <c r="T17" s="32"/>
      <c r="U17" s="32">
        <f>U22+U28</f>
        <v>0</v>
      </c>
      <c r="V17" s="3"/>
      <c r="W17" s="3" t="s">
        <v>30</v>
      </c>
    </row>
    <row r="18" spans="1:23" s="17" customFormat="1" ht="15.75">
      <c r="A18" s="3">
        <v>3</v>
      </c>
      <c r="B18" s="3" t="s">
        <v>13</v>
      </c>
      <c r="C18" s="32">
        <f t="shared" si="0"/>
        <v>321180.69797</v>
      </c>
      <c r="D18" s="32">
        <f>D23+D29</f>
        <v>36413.4</v>
      </c>
      <c r="E18" s="32">
        <f aca="true" t="shared" si="3" ref="E18:M18">E23+E29</f>
        <v>13835.23</v>
      </c>
      <c r="F18" s="32">
        <f t="shared" si="3"/>
        <v>8670.68</v>
      </c>
      <c r="G18" s="32">
        <f>G23+G29</f>
        <v>18765.18797</v>
      </c>
      <c r="H18" s="32"/>
      <c r="I18" s="32">
        <f t="shared" si="3"/>
        <v>12973.93</v>
      </c>
      <c r="J18" s="32" t="s">
        <v>43</v>
      </c>
      <c r="K18" s="32">
        <f t="shared" si="3"/>
        <v>0</v>
      </c>
      <c r="L18" s="32" t="s">
        <v>43</v>
      </c>
      <c r="M18" s="32">
        <f t="shared" si="3"/>
        <v>98256.94</v>
      </c>
      <c r="N18" s="32" t="s">
        <v>43</v>
      </c>
      <c r="O18" s="32">
        <f>O23+O29</f>
        <v>77637.09</v>
      </c>
      <c r="P18" s="32" t="s">
        <v>43</v>
      </c>
      <c r="Q18" s="32">
        <f>Q23+Q29</f>
        <v>20785.18</v>
      </c>
      <c r="R18" s="32" t="s">
        <v>43</v>
      </c>
      <c r="S18" s="32">
        <f>S23+S29</f>
        <v>19293.06</v>
      </c>
      <c r="T18" s="32" t="s">
        <v>43</v>
      </c>
      <c r="U18" s="32">
        <f>U23+U29</f>
        <v>14550</v>
      </c>
      <c r="V18" s="3" t="s">
        <v>43</v>
      </c>
      <c r="W18" s="3" t="s">
        <v>30</v>
      </c>
    </row>
    <row r="19" spans="1:23" s="17" customFormat="1" ht="29.25" customHeight="1">
      <c r="A19" s="3">
        <v>4</v>
      </c>
      <c r="B19" s="3" t="s">
        <v>14</v>
      </c>
      <c r="C19" s="32">
        <f>D19+E19+F19+G19+I19+K19+M19+O19+Q19+S19+U19</f>
        <v>112303.34600000002</v>
      </c>
      <c r="D19" s="32">
        <f>D25+D31</f>
        <v>9253.28</v>
      </c>
      <c r="E19" s="32">
        <f aca="true" t="shared" si="4" ref="E19:M19">E25+E31</f>
        <v>8022.129999999999</v>
      </c>
      <c r="F19" s="32">
        <f t="shared" si="4"/>
        <v>41415.89</v>
      </c>
      <c r="G19" s="32">
        <f>G25+G31</f>
        <v>14696.574999999999</v>
      </c>
      <c r="H19" s="32"/>
      <c r="I19" s="32">
        <f t="shared" si="4"/>
        <v>8606.451000000001</v>
      </c>
      <c r="J19" s="32"/>
      <c r="K19" s="32">
        <f t="shared" si="4"/>
        <v>7728.3</v>
      </c>
      <c r="L19" s="32"/>
      <c r="M19" s="32">
        <f t="shared" si="4"/>
        <v>7647.3</v>
      </c>
      <c r="N19" s="32"/>
      <c r="O19" s="32">
        <f>O25+O31</f>
        <v>7647.3</v>
      </c>
      <c r="P19" s="32"/>
      <c r="Q19" s="32">
        <f>Q25+Q31</f>
        <v>3569.4300000000003</v>
      </c>
      <c r="R19" s="32"/>
      <c r="S19" s="32">
        <f>S25+S31</f>
        <v>2681.69</v>
      </c>
      <c r="T19" s="32"/>
      <c r="U19" s="32">
        <f>U25+U31</f>
        <v>1035</v>
      </c>
      <c r="V19" s="3"/>
      <c r="W19" s="3" t="s">
        <v>30</v>
      </c>
    </row>
    <row r="20" spans="1:23" s="17" customFormat="1" ht="31.5">
      <c r="A20" s="3">
        <v>5</v>
      </c>
      <c r="B20" s="3" t="s">
        <v>15</v>
      </c>
      <c r="C20" s="32">
        <f t="shared" si="0"/>
        <v>10598.199999999999</v>
      </c>
      <c r="D20" s="32">
        <f>D26+D32</f>
        <v>3265.9</v>
      </c>
      <c r="E20" s="32">
        <f aca="true" t="shared" si="5" ref="E20:M20">E26+E32</f>
        <v>2963</v>
      </c>
      <c r="F20" s="32">
        <f t="shared" si="5"/>
        <v>1099.2</v>
      </c>
      <c r="G20" s="32">
        <f>G26+G32</f>
        <v>1656.6</v>
      </c>
      <c r="H20" s="32"/>
      <c r="I20" s="32">
        <f t="shared" si="5"/>
        <v>1613.5</v>
      </c>
      <c r="J20" s="32"/>
      <c r="K20" s="32">
        <f t="shared" si="5"/>
        <v>0</v>
      </c>
      <c r="L20" s="32"/>
      <c r="M20" s="32">
        <f t="shared" si="5"/>
        <v>0</v>
      </c>
      <c r="N20" s="32"/>
      <c r="O20" s="32">
        <f>O26+O32</f>
        <v>0</v>
      </c>
      <c r="P20" s="32"/>
      <c r="Q20" s="32">
        <f>Q26+Q32</f>
        <v>0</v>
      </c>
      <c r="R20" s="32"/>
      <c r="S20" s="32">
        <f>S26+S32</f>
        <v>0</v>
      </c>
      <c r="T20" s="32"/>
      <c r="U20" s="32">
        <f>U26+U32</f>
        <v>0</v>
      </c>
      <c r="V20" s="3"/>
      <c r="W20" s="3" t="s">
        <v>30</v>
      </c>
    </row>
    <row r="21" spans="1:23" s="17" customFormat="1" ht="31.5">
      <c r="A21" s="3">
        <v>6</v>
      </c>
      <c r="B21" s="19" t="s">
        <v>16</v>
      </c>
      <c r="C21" s="33">
        <f t="shared" si="0"/>
        <v>352450.368</v>
      </c>
      <c r="D21" s="33">
        <f>D22+D23+D25+D26</f>
        <v>46976.42</v>
      </c>
      <c r="E21" s="33">
        <f aca="true" t="shared" si="6" ref="E21:M21">E22+E23+E25+E26</f>
        <v>11847.82</v>
      </c>
      <c r="F21" s="33">
        <f t="shared" si="6"/>
        <v>14219.529999999999</v>
      </c>
      <c r="G21" s="33">
        <f t="shared" si="6"/>
        <v>27379.097999999998</v>
      </c>
      <c r="H21" s="33"/>
      <c r="I21" s="33">
        <f t="shared" si="6"/>
        <v>14275.7</v>
      </c>
      <c r="J21" s="33" t="s">
        <v>43</v>
      </c>
      <c r="K21" s="33">
        <f t="shared" si="6"/>
        <v>540</v>
      </c>
      <c r="L21" s="33" t="s">
        <v>43</v>
      </c>
      <c r="M21" s="33">
        <f t="shared" si="6"/>
        <v>100756.94</v>
      </c>
      <c r="N21" s="33" t="s">
        <v>43</v>
      </c>
      <c r="O21" s="33">
        <f>O22+O23+O25+O26</f>
        <v>80137.09</v>
      </c>
      <c r="P21" s="33" t="s">
        <v>43</v>
      </c>
      <c r="Q21" s="33">
        <f>Q22+Q23+Q25+Q26</f>
        <v>21428.02</v>
      </c>
      <c r="R21" s="33" t="s">
        <v>43</v>
      </c>
      <c r="S21" s="33">
        <f>S22+S23+S25+S26</f>
        <v>19889.75</v>
      </c>
      <c r="T21" s="33" t="s">
        <v>43</v>
      </c>
      <c r="U21" s="33">
        <f>U22+U23+U25+U26</f>
        <v>15000</v>
      </c>
      <c r="V21" s="8" t="s">
        <v>43</v>
      </c>
      <c r="W21" s="3" t="s">
        <v>30</v>
      </c>
    </row>
    <row r="22" spans="1:23" s="17" customFormat="1" ht="15.75">
      <c r="A22" s="3">
        <v>7</v>
      </c>
      <c r="B22" s="20" t="s">
        <v>12</v>
      </c>
      <c r="C22" s="33">
        <f t="shared" si="0"/>
        <v>17722.350000000002</v>
      </c>
      <c r="D22" s="33">
        <f>D42</f>
        <v>14454.1</v>
      </c>
      <c r="E22" s="33">
        <f>E42</f>
        <v>1531.59</v>
      </c>
      <c r="F22" s="33">
        <f>F42</f>
        <v>0</v>
      </c>
      <c r="G22" s="37">
        <f>G42</f>
        <v>1736.66</v>
      </c>
      <c r="H22" s="33"/>
      <c r="I22" s="33">
        <f>I42</f>
        <v>0</v>
      </c>
      <c r="J22" s="33"/>
      <c r="K22" s="33">
        <f>K42</f>
        <v>0</v>
      </c>
      <c r="L22" s="33"/>
      <c r="M22" s="33">
        <f>M42</f>
        <v>0</v>
      </c>
      <c r="N22" s="33"/>
      <c r="O22" s="33">
        <f>O42</f>
        <v>0</v>
      </c>
      <c r="P22" s="33"/>
      <c r="Q22" s="33">
        <f>Q42</f>
        <v>0</v>
      </c>
      <c r="R22" s="33"/>
      <c r="S22" s="33">
        <f>S42</f>
        <v>0</v>
      </c>
      <c r="T22" s="33"/>
      <c r="U22" s="33">
        <f>U42</f>
        <v>0</v>
      </c>
      <c r="V22" s="8"/>
      <c r="W22" s="3" t="s">
        <v>30</v>
      </c>
    </row>
    <row r="23" spans="1:23" s="17" customFormat="1" ht="31.5">
      <c r="A23" s="3">
        <v>8</v>
      </c>
      <c r="B23" s="20" t="s">
        <v>17</v>
      </c>
      <c r="C23" s="33">
        <f>SUM(D23:U23)+0.01</f>
        <v>305558.26</v>
      </c>
      <c r="D23" s="33">
        <f>D43</f>
        <v>30715</v>
      </c>
      <c r="E23" s="33">
        <f aca="true" t="shared" si="7" ref="E23:M23">E43</f>
        <v>9658.83</v>
      </c>
      <c r="F23" s="33">
        <f t="shared" si="7"/>
        <v>7387.58</v>
      </c>
      <c r="G23" s="33">
        <f>G43</f>
        <v>16421.54</v>
      </c>
      <c r="H23" s="33"/>
      <c r="I23" s="33">
        <f t="shared" si="7"/>
        <v>10853.03</v>
      </c>
      <c r="J23" s="33" t="s">
        <v>43</v>
      </c>
      <c r="K23" s="33">
        <f t="shared" si="7"/>
        <v>0</v>
      </c>
      <c r="L23" s="33" t="s">
        <v>43</v>
      </c>
      <c r="M23" s="33">
        <f t="shared" si="7"/>
        <v>98256.94</v>
      </c>
      <c r="N23" s="33" t="s">
        <v>43</v>
      </c>
      <c r="O23" s="33">
        <f>O43</f>
        <v>77637.09</v>
      </c>
      <c r="P23" s="33" t="s">
        <v>43</v>
      </c>
      <c r="Q23" s="33">
        <f>Q43</f>
        <v>20785.18</v>
      </c>
      <c r="R23" s="33" t="s">
        <v>43</v>
      </c>
      <c r="S23" s="33">
        <f>S43</f>
        <v>19293.06</v>
      </c>
      <c r="T23" s="33" t="s">
        <v>43</v>
      </c>
      <c r="U23" s="33">
        <f>U43</f>
        <v>14550</v>
      </c>
      <c r="V23" s="8" t="s">
        <v>43</v>
      </c>
      <c r="W23" s="3" t="s">
        <v>30</v>
      </c>
    </row>
    <row r="24" spans="1:23" s="17" customFormat="1" ht="31.5">
      <c r="A24" s="3">
        <v>9</v>
      </c>
      <c r="B24" s="20" t="s">
        <v>18</v>
      </c>
      <c r="C24" s="33">
        <f t="shared" si="0"/>
        <v>305558.25</v>
      </c>
      <c r="D24" s="33">
        <f>D44</f>
        <v>30715</v>
      </c>
      <c r="E24" s="33">
        <f aca="true" t="shared" si="8" ref="E24:M24">E44</f>
        <v>9658.83</v>
      </c>
      <c r="F24" s="33">
        <f t="shared" si="8"/>
        <v>7387.58</v>
      </c>
      <c r="G24" s="33">
        <f>G44</f>
        <v>16421.54</v>
      </c>
      <c r="H24" s="33"/>
      <c r="I24" s="33">
        <f t="shared" si="8"/>
        <v>10853.03</v>
      </c>
      <c r="J24" s="33" t="s">
        <v>43</v>
      </c>
      <c r="K24" s="33">
        <f t="shared" si="8"/>
        <v>0</v>
      </c>
      <c r="L24" s="33" t="s">
        <v>43</v>
      </c>
      <c r="M24" s="33">
        <f t="shared" si="8"/>
        <v>98256.94</v>
      </c>
      <c r="N24" s="33" t="s">
        <v>43</v>
      </c>
      <c r="O24" s="33">
        <f>O44</f>
        <v>77637.09</v>
      </c>
      <c r="P24" s="33" t="s">
        <v>43</v>
      </c>
      <c r="Q24" s="33">
        <f>Q44</f>
        <v>20785.18</v>
      </c>
      <c r="R24" s="33" t="s">
        <v>43</v>
      </c>
      <c r="S24" s="33">
        <f>S44</f>
        <v>19293.06</v>
      </c>
      <c r="T24" s="33" t="s">
        <v>43</v>
      </c>
      <c r="U24" s="33">
        <f>U44</f>
        <v>14550</v>
      </c>
      <c r="V24" s="8" t="s">
        <v>43</v>
      </c>
      <c r="W24" s="3"/>
    </row>
    <row r="25" spans="1:23" s="17" customFormat="1" ht="15.75">
      <c r="A25" s="3">
        <v>10</v>
      </c>
      <c r="B25" s="20" t="s">
        <v>14</v>
      </c>
      <c r="C25" s="33">
        <f t="shared" si="0"/>
        <v>29169.767999999996</v>
      </c>
      <c r="D25" s="33">
        <f>D45</f>
        <v>1807.32</v>
      </c>
      <c r="E25" s="33">
        <f aca="true" t="shared" si="9" ref="E25:M25">E45</f>
        <v>657.4</v>
      </c>
      <c r="F25" s="33">
        <f t="shared" si="9"/>
        <v>6831.95</v>
      </c>
      <c r="G25" s="33">
        <f>G45</f>
        <v>9220.898</v>
      </c>
      <c r="H25" s="33"/>
      <c r="I25" s="33">
        <f t="shared" si="9"/>
        <v>3422.67</v>
      </c>
      <c r="J25" s="33"/>
      <c r="K25" s="33">
        <f t="shared" si="9"/>
        <v>540</v>
      </c>
      <c r="L25" s="33"/>
      <c r="M25" s="33">
        <f t="shared" si="9"/>
        <v>2500</v>
      </c>
      <c r="N25" s="33"/>
      <c r="O25" s="33">
        <f>O45</f>
        <v>2500</v>
      </c>
      <c r="P25" s="33"/>
      <c r="Q25" s="33">
        <f>Q45</f>
        <v>642.84</v>
      </c>
      <c r="R25" s="33"/>
      <c r="S25" s="33">
        <f>S45</f>
        <v>596.69</v>
      </c>
      <c r="T25" s="33"/>
      <c r="U25" s="33">
        <f>U45</f>
        <v>450</v>
      </c>
      <c r="V25" s="8"/>
      <c r="W25" s="3" t="s">
        <v>30</v>
      </c>
    </row>
    <row r="26" spans="1:23" s="17" customFormat="1" ht="31.5">
      <c r="A26" s="3">
        <v>11</v>
      </c>
      <c r="B26" s="20" t="s">
        <v>15</v>
      </c>
      <c r="C26" s="33">
        <f t="shared" si="0"/>
        <v>0</v>
      </c>
      <c r="D26" s="33">
        <f>D46</f>
        <v>0</v>
      </c>
      <c r="E26" s="33">
        <f aca="true" t="shared" si="10" ref="E26:M26">E46</f>
        <v>0</v>
      </c>
      <c r="F26" s="33">
        <f t="shared" si="10"/>
        <v>0</v>
      </c>
      <c r="G26" s="33">
        <f>G46</f>
        <v>0</v>
      </c>
      <c r="H26" s="33"/>
      <c r="I26" s="33">
        <f t="shared" si="10"/>
        <v>0</v>
      </c>
      <c r="J26" s="33"/>
      <c r="K26" s="33">
        <f t="shared" si="10"/>
        <v>0</v>
      </c>
      <c r="L26" s="33"/>
      <c r="M26" s="33">
        <f t="shared" si="10"/>
        <v>0</v>
      </c>
      <c r="N26" s="33"/>
      <c r="O26" s="33">
        <f>O46</f>
        <v>0</v>
      </c>
      <c r="P26" s="33"/>
      <c r="Q26" s="33">
        <f>Q46</f>
        <v>0</v>
      </c>
      <c r="R26" s="33"/>
      <c r="S26" s="33">
        <f>S46</f>
        <v>0</v>
      </c>
      <c r="T26" s="33"/>
      <c r="U26" s="33">
        <f>U46</f>
        <v>0</v>
      </c>
      <c r="V26" s="8"/>
      <c r="W26" s="3" t="s">
        <v>30</v>
      </c>
    </row>
    <row r="27" spans="1:23" s="17" customFormat="1" ht="15.75">
      <c r="A27" s="3">
        <v>12</v>
      </c>
      <c r="B27" s="21" t="s">
        <v>19</v>
      </c>
      <c r="C27" s="34">
        <f>C28+C29+C31+C32</f>
        <v>116748.87800000001</v>
      </c>
      <c r="D27" s="34">
        <f>D28+D29+D31+D32</f>
        <v>19091.96</v>
      </c>
      <c r="E27" s="34">
        <f aca="true" t="shared" si="11" ref="E27:M27">E28+E29+E31+E32</f>
        <v>16590.829999999998</v>
      </c>
      <c r="F27" s="34">
        <f t="shared" si="11"/>
        <v>37662.44</v>
      </c>
      <c r="G27" s="34">
        <f t="shared" si="11"/>
        <v>10347.277</v>
      </c>
      <c r="H27" s="34"/>
      <c r="I27" s="34">
        <f>I28+I29+I31+I32</f>
        <v>9976.881000000001</v>
      </c>
      <c r="J27" s="34"/>
      <c r="K27" s="34">
        <f t="shared" si="11"/>
        <v>7188.3</v>
      </c>
      <c r="L27" s="34"/>
      <c r="M27" s="34">
        <f t="shared" si="11"/>
        <v>5147.3</v>
      </c>
      <c r="N27" s="34"/>
      <c r="O27" s="34">
        <f>O28+O29+O31+O32</f>
        <v>5147.3</v>
      </c>
      <c r="P27" s="34"/>
      <c r="Q27" s="34">
        <f>Q28+Q29+Q31+Q32</f>
        <v>2926.59</v>
      </c>
      <c r="R27" s="34"/>
      <c r="S27" s="34">
        <f>S28+S29+S31+S32</f>
        <v>2085</v>
      </c>
      <c r="T27" s="34"/>
      <c r="U27" s="34">
        <f>U28+U29+U31+U32</f>
        <v>585</v>
      </c>
      <c r="V27" s="2"/>
      <c r="W27" s="3" t="s">
        <v>30</v>
      </c>
    </row>
    <row r="28" spans="1:23" s="17" customFormat="1" ht="30" customHeight="1">
      <c r="A28" s="3">
        <v>13</v>
      </c>
      <c r="B28" s="15" t="s">
        <v>12</v>
      </c>
      <c r="C28" s="34">
        <f>SUM(D28:U28)</f>
        <v>7394.652029999999</v>
      </c>
      <c r="D28" s="34">
        <f aca="true" t="shared" si="12" ref="D28:G29">D58+D80+D67</f>
        <v>2681.7</v>
      </c>
      <c r="E28" s="34">
        <f t="shared" si="12"/>
        <v>2086.7</v>
      </c>
      <c r="F28" s="34">
        <f t="shared" si="12"/>
        <v>696.2</v>
      </c>
      <c r="G28" s="34">
        <f t="shared" si="12"/>
        <v>871.35203</v>
      </c>
      <c r="H28" s="34"/>
      <c r="I28" s="34">
        <f>I58+I80+I67</f>
        <v>1058.7</v>
      </c>
      <c r="J28" s="34"/>
      <c r="K28" s="34">
        <f>K58+K80+K67</f>
        <v>0</v>
      </c>
      <c r="L28" s="34"/>
      <c r="M28" s="34">
        <f>M58+M80+M67</f>
        <v>0</v>
      </c>
      <c r="N28" s="34"/>
      <c r="O28" s="34">
        <f>O58+O80+O67</f>
        <v>0</v>
      </c>
      <c r="P28" s="34"/>
      <c r="Q28" s="34">
        <f>Q58+Q80+Q67</f>
        <v>0</v>
      </c>
      <c r="R28" s="34"/>
      <c r="S28" s="34">
        <f>S58+S80+S67</f>
        <v>0</v>
      </c>
      <c r="T28" s="34"/>
      <c r="U28" s="34">
        <f>U58+U80+U67</f>
        <v>0</v>
      </c>
      <c r="V28" s="2"/>
      <c r="W28" s="3" t="s">
        <v>30</v>
      </c>
    </row>
    <row r="29" spans="1:23" s="17" customFormat="1" ht="23.25" customHeight="1">
      <c r="A29" s="3">
        <v>14</v>
      </c>
      <c r="B29" s="15" t="s">
        <v>13</v>
      </c>
      <c r="C29" s="34">
        <f>SUM(D29:U29)</f>
        <v>15622.44797</v>
      </c>
      <c r="D29" s="34">
        <f t="shared" si="12"/>
        <v>5698.4</v>
      </c>
      <c r="E29" s="34">
        <f t="shared" si="12"/>
        <v>4176.4</v>
      </c>
      <c r="F29" s="34">
        <f t="shared" si="12"/>
        <v>1283.1</v>
      </c>
      <c r="G29" s="34">
        <f t="shared" si="12"/>
        <v>2343.64797</v>
      </c>
      <c r="H29" s="34"/>
      <c r="I29" s="34">
        <f>I59+I81+I68</f>
        <v>2120.9</v>
      </c>
      <c r="J29" s="34"/>
      <c r="K29" s="34">
        <f>K59+K81+K68</f>
        <v>0</v>
      </c>
      <c r="L29" s="34"/>
      <c r="M29" s="34">
        <f>M59+M81+M68</f>
        <v>0</v>
      </c>
      <c r="N29" s="34"/>
      <c r="O29" s="34">
        <f>O59+O81+O68</f>
        <v>0</v>
      </c>
      <c r="P29" s="34"/>
      <c r="Q29" s="34">
        <f>Q59+Q81+Q68</f>
        <v>0</v>
      </c>
      <c r="R29" s="34"/>
      <c r="S29" s="34">
        <f>S59+S81+S68</f>
        <v>0</v>
      </c>
      <c r="T29" s="34"/>
      <c r="U29" s="34">
        <f>U59+U81+U68</f>
        <v>0</v>
      </c>
      <c r="V29" s="2"/>
      <c r="W29" s="3" t="s">
        <v>30</v>
      </c>
    </row>
    <row r="30" spans="1:23" s="17" customFormat="1" ht="32.25" customHeight="1">
      <c r="A30" s="3">
        <v>15</v>
      </c>
      <c r="B30" s="15" t="s">
        <v>18</v>
      </c>
      <c r="C30" s="34">
        <f>SUM(D30:U30)</f>
        <v>0</v>
      </c>
      <c r="D30" s="34">
        <f>D60</f>
        <v>0</v>
      </c>
      <c r="E30" s="34">
        <f aca="true" t="shared" si="13" ref="E30:M30">E60</f>
        <v>0</v>
      </c>
      <c r="F30" s="34">
        <f t="shared" si="13"/>
        <v>0</v>
      </c>
      <c r="G30" s="34">
        <f t="shared" si="13"/>
        <v>0</v>
      </c>
      <c r="H30" s="34"/>
      <c r="I30" s="34">
        <f t="shared" si="13"/>
        <v>0</v>
      </c>
      <c r="J30" s="34"/>
      <c r="K30" s="34">
        <f t="shared" si="13"/>
        <v>0</v>
      </c>
      <c r="L30" s="34"/>
      <c r="M30" s="34">
        <f t="shared" si="13"/>
        <v>0</v>
      </c>
      <c r="N30" s="34"/>
      <c r="O30" s="34">
        <f>O60</f>
        <v>0</v>
      </c>
      <c r="P30" s="34"/>
      <c r="Q30" s="34">
        <f>Q60</f>
        <v>0</v>
      </c>
      <c r="R30" s="34"/>
      <c r="S30" s="34">
        <f>S60</f>
        <v>0</v>
      </c>
      <c r="T30" s="34"/>
      <c r="U30" s="34">
        <f>U60</f>
        <v>0</v>
      </c>
      <c r="V30" s="2"/>
      <c r="W30" s="3"/>
    </row>
    <row r="31" spans="1:23" s="17" customFormat="1" ht="15.75">
      <c r="A31" s="3">
        <v>16</v>
      </c>
      <c r="B31" s="15" t="s">
        <v>14</v>
      </c>
      <c r="C31" s="34">
        <f>SUM(D31:U31)</f>
        <v>83133.57800000001</v>
      </c>
      <c r="D31" s="34">
        <f aca="true" t="shared" si="14" ref="D31:G32">D61+D82+D70</f>
        <v>7445.96</v>
      </c>
      <c r="E31" s="34">
        <f t="shared" si="14"/>
        <v>7364.73</v>
      </c>
      <c r="F31" s="34">
        <f t="shared" si="14"/>
        <v>34583.94</v>
      </c>
      <c r="G31" s="34">
        <f>G61+G82+G70</f>
        <v>5475.677</v>
      </c>
      <c r="H31" s="34"/>
      <c r="I31" s="34">
        <f>I61+I82+I70</f>
        <v>5183.781</v>
      </c>
      <c r="J31" s="34"/>
      <c r="K31" s="34">
        <f>K61+K82+K70</f>
        <v>7188.3</v>
      </c>
      <c r="L31" s="34"/>
      <c r="M31" s="34">
        <f>M61+M82+M70</f>
        <v>5147.3</v>
      </c>
      <c r="N31" s="34"/>
      <c r="O31" s="34">
        <f>O61+O82+O70</f>
        <v>5147.3</v>
      </c>
      <c r="P31" s="34"/>
      <c r="Q31" s="34">
        <f>Q61+Q82+Q70</f>
        <v>2926.59</v>
      </c>
      <c r="R31" s="34"/>
      <c r="S31" s="34">
        <f>S61+S82+S70</f>
        <v>2085</v>
      </c>
      <c r="T31" s="34"/>
      <c r="U31" s="34">
        <f>U61+U82+U70</f>
        <v>585</v>
      </c>
      <c r="V31" s="2"/>
      <c r="W31" s="3" t="s">
        <v>30</v>
      </c>
    </row>
    <row r="32" spans="1:23" s="17" customFormat="1" ht="31.5">
      <c r="A32" s="3">
        <v>17</v>
      </c>
      <c r="B32" s="15" t="s">
        <v>15</v>
      </c>
      <c r="C32" s="34">
        <f>SUM(D32:U32)</f>
        <v>10598.199999999999</v>
      </c>
      <c r="D32" s="34">
        <f t="shared" si="14"/>
        <v>3265.9</v>
      </c>
      <c r="E32" s="34">
        <f t="shared" si="14"/>
        <v>2963</v>
      </c>
      <c r="F32" s="34">
        <f t="shared" si="14"/>
        <v>1099.2</v>
      </c>
      <c r="G32" s="34">
        <f t="shared" si="14"/>
        <v>1656.6</v>
      </c>
      <c r="H32" s="34"/>
      <c r="I32" s="34">
        <f>I62+I83+I71</f>
        <v>1613.5</v>
      </c>
      <c r="J32" s="34"/>
      <c r="K32" s="34">
        <f>K62+K83+K71</f>
        <v>0</v>
      </c>
      <c r="L32" s="34"/>
      <c r="M32" s="34">
        <f>M62+M83+M71</f>
        <v>0</v>
      </c>
      <c r="N32" s="34"/>
      <c r="O32" s="34">
        <f>O62+O83+O71</f>
        <v>0</v>
      </c>
      <c r="P32" s="34"/>
      <c r="Q32" s="34">
        <f>Q62+Q83+Q71</f>
        <v>0</v>
      </c>
      <c r="R32" s="34"/>
      <c r="S32" s="34">
        <f>S62+S83+S71</f>
        <v>0</v>
      </c>
      <c r="T32" s="34"/>
      <c r="U32" s="34">
        <f>U62+U83+U71</f>
        <v>0</v>
      </c>
      <c r="V32" s="2"/>
      <c r="W32" s="3" t="s">
        <v>30</v>
      </c>
    </row>
    <row r="33" spans="1:23" s="17" customFormat="1" ht="28.5" customHeight="1">
      <c r="A33" s="3">
        <v>18</v>
      </c>
      <c r="B33" s="63" t="s">
        <v>53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21"/>
      <c r="O33" s="22"/>
      <c r="P33" s="21"/>
      <c r="Q33" s="23"/>
      <c r="R33" s="21"/>
      <c r="S33" s="23"/>
      <c r="T33" s="21"/>
      <c r="U33" s="23"/>
      <c r="V33" s="18"/>
      <c r="W33" s="24"/>
    </row>
    <row r="34" spans="1:23" s="17" customFormat="1" ht="42" customHeight="1">
      <c r="A34" s="3">
        <v>19</v>
      </c>
      <c r="B34" s="3" t="s">
        <v>20</v>
      </c>
      <c r="C34" s="32">
        <f>SUM(D34:U34)+0.02</f>
        <v>429031.566</v>
      </c>
      <c r="D34" s="32">
        <f>D35+D36+D38+D39</f>
        <v>53849.979999999996</v>
      </c>
      <c r="E34" s="32">
        <f aca="true" t="shared" si="15" ref="E34:M34">E35+E36+E38+E39</f>
        <v>18562.55</v>
      </c>
      <c r="F34" s="32">
        <f t="shared" si="15"/>
        <v>48218.47</v>
      </c>
      <c r="G34" s="32">
        <f t="shared" si="15"/>
        <v>32204.775</v>
      </c>
      <c r="H34" s="32"/>
      <c r="I34" s="32">
        <f t="shared" si="15"/>
        <v>18874.481</v>
      </c>
      <c r="J34" s="32" t="s">
        <v>43</v>
      </c>
      <c r="K34" s="32">
        <f t="shared" si="15"/>
        <v>7143.3</v>
      </c>
      <c r="L34" s="32" t="s">
        <v>43</v>
      </c>
      <c r="M34" s="32">
        <f t="shared" si="15"/>
        <v>105319.24</v>
      </c>
      <c r="N34" s="32" t="s">
        <v>43</v>
      </c>
      <c r="O34" s="32">
        <f>O35+O36+O38+O39</f>
        <v>84699.39</v>
      </c>
      <c r="P34" s="32" t="s">
        <v>43</v>
      </c>
      <c r="Q34" s="32">
        <f>Q35+Q36+Q38+Q39</f>
        <v>23769.61</v>
      </c>
      <c r="R34" s="32" t="s">
        <v>43</v>
      </c>
      <c r="S34" s="32">
        <f>S35+S36+S38+S39</f>
        <v>21389.75</v>
      </c>
      <c r="T34" s="32" t="s">
        <v>43</v>
      </c>
      <c r="U34" s="32">
        <f>U35+U36+U38+U39</f>
        <v>15000</v>
      </c>
      <c r="V34" s="3" t="s">
        <v>43</v>
      </c>
      <c r="W34" s="3" t="s">
        <v>30</v>
      </c>
    </row>
    <row r="35" spans="1:23" s="17" customFormat="1" ht="15.75">
      <c r="A35" s="3">
        <v>20</v>
      </c>
      <c r="B35" s="3" t="s">
        <v>12</v>
      </c>
      <c r="C35" s="32">
        <f>SUM(D35:U35)</f>
        <v>17722.350000000002</v>
      </c>
      <c r="D35" s="32">
        <f aca="true" t="shared" si="16" ref="D35:M37">D42+D58+D67</f>
        <v>14454.1</v>
      </c>
      <c r="E35" s="32">
        <f t="shared" si="16"/>
        <v>1531.59</v>
      </c>
      <c r="F35" s="32">
        <f t="shared" si="16"/>
        <v>0</v>
      </c>
      <c r="G35" s="32">
        <f t="shared" si="16"/>
        <v>1736.66</v>
      </c>
      <c r="H35" s="32"/>
      <c r="I35" s="32">
        <f t="shared" si="16"/>
        <v>0</v>
      </c>
      <c r="J35" s="32"/>
      <c r="K35" s="32">
        <f t="shared" si="16"/>
        <v>0</v>
      </c>
      <c r="L35" s="32"/>
      <c r="M35" s="32">
        <f t="shared" si="16"/>
        <v>0</v>
      </c>
      <c r="N35" s="32"/>
      <c r="O35" s="32">
        <f>O42+O58+O67</f>
        <v>0</v>
      </c>
      <c r="P35" s="32"/>
      <c r="Q35" s="32">
        <f>Q42+Q58+Q67</f>
        <v>0</v>
      </c>
      <c r="R35" s="32"/>
      <c r="S35" s="32">
        <f>S42+S58+S67</f>
        <v>0</v>
      </c>
      <c r="T35" s="32"/>
      <c r="U35" s="32">
        <f>U42+U58+U67</f>
        <v>0</v>
      </c>
      <c r="V35" s="3"/>
      <c r="W35" s="3" t="s">
        <v>30</v>
      </c>
    </row>
    <row r="36" spans="1:23" s="17" customFormat="1" ht="32.25" customHeight="1">
      <c r="A36" s="3">
        <v>21</v>
      </c>
      <c r="B36" s="3" t="s">
        <v>17</v>
      </c>
      <c r="C36" s="32">
        <f>SUM(D36:U36)+0.01</f>
        <v>305558.26</v>
      </c>
      <c r="D36" s="32">
        <f t="shared" si="16"/>
        <v>30715</v>
      </c>
      <c r="E36" s="32">
        <f t="shared" si="16"/>
        <v>9658.83</v>
      </c>
      <c r="F36" s="32">
        <f t="shared" si="16"/>
        <v>7387.58</v>
      </c>
      <c r="G36" s="32">
        <f t="shared" si="16"/>
        <v>16421.54</v>
      </c>
      <c r="H36" s="32"/>
      <c r="I36" s="32">
        <f t="shared" si="16"/>
        <v>10853.03</v>
      </c>
      <c r="J36" s="32" t="s">
        <v>43</v>
      </c>
      <c r="K36" s="32">
        <f t="shared" si="16"/>
        <v>0</v>
      </c>
      <c r="L36" s="32" t="s">
        <v>43</v>
      </c>
      <c r="M36" s="32">
        <f t="shared" si="16"/>
        <v>98256.94</v>
      </c>
      <c r="N36" s="32" t="s">
        <v>43</v>
      </c>
      <c r="O36" s="32">
        <f>O43+O59+O68</f>
        <v>77637.09</v>
      </c>
      <c r="P36" s="32" t="s">
        <v>43</v>
      </c>
      <c r="Q36" s="32">
        <f>Q43+Q59+Q68</f>
        <v>20785.18</v>
      </c>
      <c r="R36" s="32" t="s">
        <v>43</v>
      </c>
      <c r="S36" s="32">
        <f>S43+S59+S68</f>
        <v>19293.06</v>
      </c>
      <c r="T36" s="32" t="s">
        <v>43</v>
      </c>
      <c r="U36" s="32">
        <f>U43+U59+U68</f>
        <v>14550</v>
      </c>
      <c r="V36" s="3" t="s">
        <v>43</v>
      </c>
      <c r="W36" s="3" t="s">
        <v>30</v>
      </c>
    </row>
    <row r="37" spans="1:23" s="17" customFormat="1" ht="43.5" customHeight="1">
      <c r="A37" s="3">
        <v>22</v>
      </c>
      <c r="B37" s="3" t="s">
        <v>18</v>
      </c>
      <c r="C37" s="32">
        <f>SUM(D37:U37)+0.01</f>
        <v>305558.26</v>
      </c>
      <c r="D37" s="32">
        <f t="shared" si="16"/>
        <v>30715</v>
      </c>
      <c r="E37" s="32">
        <f t="shared" si="16"/>
        <v>9658.83</v>
      </c>
      <c r="F37" s="32">
        <f t="shared" si="16"/>
        <v>7387.58</v>
      </c>
      <c r="G37" s="32">
        <f t="shared" si="16"/>
        <v>16421.54</v>
      </c>
      <c r="H37" s="32"/>
      <c r="I37" s="32">
        <f>I36+I35</f>
        <v>10853.03</v>
      </c>
      <c r="J37" s="32" t="s">
        <v>43</v>
      </c>
      <c r="K37" s="32">
        <f>K36+K35</f>
        <v>0</v>
      </c>
      <c r="L37" s="32" t="s">
        <v>43</v>
      </c>
      <c r="M37" s="32">
        <f>M36+M35</f>
        <v>98256.94</v>
      </c>
      <c r="N37" s="32" t="s">
        <v>43</v>
      </c>
      <c r="O37" s="32">
        <f>O36+O35</f>
        <v>77637.09</v>
      </c>
      <c r="P37" s="32" t="s">
        <v>43</v>
      </c>
      <c r="Q37" s="32">
        <f>Q36+Q35</f>
        <v>20785.18</v>
      </c>
      <c r="R37" s="32" t="s">
        <v>43</v>
      </c>
      <c r="S37" s="32">
        <f>S36+S35</f>
        <v>19293.06</v>
      </c>
      <c r="T37" s="32" t="s">
        <v>43</v>
      </c>
      <c r="U37" s="32">
        <f>U36+U35</f>
        <v>14550</v>
      </c>
      <c r="V37" s="3" t="s">
        <v>43</v>
      </c>
      <c r="W37" s="3" t="s">
        <v>30</v>
      </c>
    </row>
    <row r="38" spans="1:23" s="17" customFormat="1" ht="30" customHeight="1">
      <c r="A38" s="3">
        <v>23</v>
      </c>
      <c r="B38" s="3" t="s">
        <v>14</v>
      </c>
      <c r="C38" s="32">
        <f>SUM(D38:U38)+0.01</f>
        <v>105750.95600000002</v>
      </c>
      <c r="D38" s="32">
        <f aca="true" t="shared" si="17" ref="D38:M39">D45+D61+D70</f>
        <v>8680.880000000001</v>
      </c>
      <c r="E38" s="32">
        <f t="shared" si="17"/>
        <v>7372.129999999999</v>
      </c>
      <c r="F38" s="32">
        <f t="shared" si="17"/>
        <v>40830.89</v>
      </c>
      <c r="G38" s="32">
        <f t="shared" si="17"/>
        <v>14046.574999999999</v>
      </c>
      <c r="H38" s="32"/>
      <c r="I38" s="32">
        <f t="shared" si="17"/>
        <v>8021.451</v>
      </c>
      <c r="J38" s="32"/>
      <c r="K38" s="32">
        <v>7143.3</v>
      </c>
      <c r="L38" s="32"/>
      <c r="M38" s="32">
        <f t="shared" si="17"/>
        <v>7062.3</v>
      </c>
      <c r="N38" s="32"/>
      <c r="O38" s="32">
        <f>O45+O61+O70</f>
        <v>7062.3</v>
      </c>
      <c r="P38" s="32"/>
      <c r="Q38" s="32">
        <f>Q45+Q61+Q70</f>
        <v>2984.4300000000003</v>
      </c>
      <c r="R38" s="32"/>
      <c r="S38" s="32">
        <f>S45+S61+S70</f>
        <v>2096.69</v>
      </c>
      <c r="T38" s="32"/>
      <c r="U38" s="32">
        <f>U45+U61+U70</f>
        <v>450</v>
      </c>
      <c r="V38" s="3"/>
      <c r="W38" s="3" t="s">
        <v>30</v>
      </c>
    </row>
    <row r="39" spans="1:23" s="17" customFormat="1" ht="28.5" customHeight="1">
      <c r="A39" s="3">
        <v>24</v>
      </c>
      <c r="B39" s="3" t="s">
        <v>15</v>
      </c>
      <c r="C39" s="32">
        <f>SUM(D39:U39)</f>
        <v>0</v>
      </c>
      <c r="D39" s="32">
        <f t="shared" si="17"/>
        <v>0</v>
      </c>
      <c r="E39" s="32">
        <f t="shared" si="17"/>
        <v>0</v>
      </c>
      <c r="F39" s="32">
        <f t="shared" si="17"/>
        <v>0</v>
      </c>
      <c r="G39" s="32">
        <f t="shared" si="17"/>
        <v>0</v>
      </c>
      <c r="H39" s="32"/>
      <c r="I39" s="32">
        <f t="shared" si="17"/>
        <v>0</v>
      </c>
      <c r="J39" s="32"/>
      <c r="K39" s="32">
        <f t="shared" si="17"/>
        <v>0</v>
      </c>
      <c r="L39" s="32"/>
      <c r="M39" s="32">
        <f t="shared" si="17"/>
        <v>0</v>
      </c>
      <c r="N39" s="32"/>
      <c r="O39" s="32">
        <f>O46+O62+O71</f>
        <v>0</v>
      </c>
      <c r="P39" s="32"/>
      <c r="Q39" s="32">
        <f>Q46+Q62+Q71</f>
        <v>0</v>
      </c>
      <c r="R39" s="32"/>
      <c r="S39" s="32">
        <f>S46+S62+S71</f>
        <v>0</v>
      </c>
      <c r="T39" s="32"/>
      <c r="U39" s="32">
        <f>U46+U62+U71</f>
        <v>0</v>
      </c>
      <c r="V39" s="3"/>
      <c r="W39" s="3" t="s">
        <v>30</v>
      </c>
    </row>
    <row r="40" spans="1:23" s="17" customFormat="1" ht="21" customHeight="1">
      <c r="A40" s="3">
        <v>25</v>
      </c>
      <c r="B40" s="64" t="s">
        <v>16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18"/>
      <c r="O40" s="25"/>
      <c r="P40" s="18"/>
      <c r="R40" s="18"/>
      <c r="T40" s="18"/>
      <c r="V40" s="18"/>
      <c r="W40" s="24"/>
    </row>
    <row r="41" spans="1:23" s="17" customFormat="1" ht="64.5" customHeight="1">
      <c r="A41" s="3">
        <v>26</v>
      </c>
      <c r="B41" s="3" t="s">
        <v>21</v>
      </c>
      <c r="C41" s="34">
        <f>C42+C43+C45+C46</f>
        <v>352450.37799999997</v>
      </c>
      <c r="D41" s="34">
        <f>D42+D43+D45+D46</f>
        <v>46976.42</v>
      </c>
      <c r="E41" s="34">
        <f aca="true" t="shared" si="18" ref="E41:M41">E42+E43+E45+E46</f>
        <v>11847.82</v>
      </c>
      <c r="F41" s="34">
        <f t="shared" si="18"/>
        <v>14219.529999999999</v>
      </c>
      <c r="G41" s="34">
        <f t="shared" si="18"/>
        <v>27379.097999999998</v>
      </c>
      <c r="H41" s="34"/>
      <c r="I41" s="34">
        <f>I42+I43+I45+I46</f>
        <v>14275.7</v>
      </c>
      <c r="J41" s="34" t="s">
        <v>43</v>
      </c>
      <c r="K41" s="34">
        <f t="shared" si="18"/>
        <v>540</v>
      </c>
      <c r="L41" s="34" t="s">
        <v>43</v>
      </c>
      <c r="M41" s="34">
        <f t="shared" si="18"/>
        <v>100756.94</v>
      </c>
      <c r="N41" s="34" t="s">
        <v>43</v>
      </c>
      <c r="O41" s="34">
        <f>O42+O43+O45+O46</f>
        <v>80137.09</v>
      </c>
      <c r="P41" s="34" t="s">
        <v>43</v>
      </c>
      <c r="Q41" s="34">
        <f>Q42+Q43+Q45+Q46</f>
        <v>21428.02</v>
      </c>
      <c r="R41" s="34" t="s">
        <v>43</v>
      </c>
      <c r="S41" s="34">
        <f>S42+S43+S45+S46</f>
        <v>19889.75</v>
      </c>
      <c r="T41" s="34" t="s">
        <v>43</v>
      </c>
      <c r="U41" s="34">
        <f>U42+U43+U45+U46</f>
        <v>15000</v>
      </c>
      <c r="V41" s="12" t="s">
        <v>43</v>
      </c>
      <c r="W41" s="16" t="s">
        <v>30</v>
      </c>
    </row>
    <row r="42" spans="1:23" s="17" customFormat="1" ht="64.5" customHeight="1">
      <c r="A42" s="3">
        <v>27</v>
      </c>
      <c r="B42" s="3" t="s">
        <v>12</v>
      </c>
      <c r="C42" s="34">
        <f>SUM(D42:U42)</f>
        <v>17722.350000000002</v>
      </c>
      <c r="D42" s="34">
        <f aca="true" t="shared" si="19" ref="D42:M44">D49</f>
        <v>14454.1</v>
      </c>
      <c r="E42" s="34">
        <f t="shared" si="19"/>
        <v>1531.59</v>
      </c>
      <c r="F42" s="34">
        <f t="shared" si="19"/>
        <v>0</v>
      </c>
      <c r="G42" s="34">
        <f t="shared" si="19"/>
        <v>1736.66</v>
      </c>
      <c r="H42" s="34"/>
      <c r="I42" s="34">
        <f t="shared" si="19"/>
        <v>0</v>
      </c>
      <c r="J42" s="34"/>
      <c r="K42" s="34">
        <f t="shared" si="19"/>
        <v>0</v>
      </c>
      <c r="L42" s="34"/>
      <c r="M42" s="34">
        <f t="shared" si="19"/>
        <v>0</v>
      </c>
      <c r="N42" s="34"/>
      <c r="O42" s="34">
        <f>O49</f>
        <v>0</v>
      </c>
      <c r="P42" s="34"/>
      <c r="Q42" s="34">
        <f>Q49</f>
        <v>0</v>
      </c>
      <c r="R42" s="34"/>
      <c r="S42" s="34">
        <f>S49</f>
        <v>0</v>
      </c>
      <c r="T42" s="34"/>
      <c r="U42" s="34">
        <f>U49</f>
        <v>0</v>
      </c>
      <c r="V42" s="12"/>
      <c r="W42" s="16" t="s">
        <v>30</v>
      </c>
    </row>
    <row r="43" spans="1:23" s="17" customFormat="1" ht="33.75" customHeight="1">
      <c r="A43" s="3">
        <v>28</v>
      </c>
      <c r="B43" s="3" t="s">
        <v>17</v>
      </c>
      <c r="C43" s="34">
        <f>SUM(D43:U43)+0.01</f>
        <v>305558.26</v>
      </c>
      <c r="D43" s="34">
        <f t="shared" si="19"/>
        <v>30715</v>
      </c>
      <c r="E43" s="34">
        <f t="shared" si="19"/>
        <v>9658.83</v>
      </c>
      <c r="F43" s="34">
        <f t="shared" si="19"/>
        <v>7387.58</v>
      </c>
      <c r="G43" s="34">
        <f t="shared" si="19"/>
        <v>16421.54</v>
      </c>
      <c r="H43" s="34"/>
      <c r="I43" s="34">
        <f t="shared" si="19"/>
        <v>10853.03</v>
      </c>
      <c r="J43" s="34" t="s">
        <v>43</v>
      </c>
      <c r="K43" s="34">
        <f t="shared" si="19"/>
        <v>0</v>
      </c>
      <c r="L43" s="34" t="s">
        <v>43</v>
      </c>
      <c r="M43" s="34">
        <f t="shared" si="19"/>
        <v>98256.94</v>
      </c>
      <c r="N43" s="34" t="s">
        <v>43</v>
      </c>
      <c r="O43" s="34">
        <f>O50</f>
        <v>77637.09</v>
      </c>
      <c r="P43" s="34" t="s">
        <v>43</v>
      </c>
      <c r="Q43" s="34">
        <f>Q50</f>
        <v>20785.18</v>
      </c>
      <c r="R43" s="34" t="s">
        <v>43</v>
      </c>
      <c r="S43" s="34">
        <f>S50</f>
        <v>19293.06</v>
      </c>
      <c r="T43" s="34" t="s">
        <v>43</v>
      </c>
      <c r="U43" s="34">
        <f>U50</f>
        <v>14550</v>
      </c>
      <c r="V43" s="12" t="s">
        <v>43</v>
      </c>
      <c r="W43" s="16" t="s">
        <v>30</v>
      </c>
    </row>
    <row r="44" spans="1:23" s="17" customFormat="1" ht="31.5" customHeight="1">
      <c r="A44" s="3">
        <v>29</v>
      </c>
      <c r="B44" s="3" t="s">
        <v>18</v>
      </c>
      <c r="C44" s="34">
        <f>SUM(D44:U44)+0.01</f>
        <v>305558.26</v>
      </c>
      <c r="D44" s="34">
        <f t="shared" si="19"/>
        <v>30715</v>
      </c>
      <c r="E44" s="34">
        <f t="shared" si="19"/>
        <v>9658.83</v>
      </c>
      <c r="F44" s="34">
        <f t="shared" si="19"/>
        <v>7387.58</v>
      </c>
      <c r="G44" s="34">
        <f t="shared" si="19"/>
        <v>16421.54</v>
      </c>
      <c r="H44" s="34"/>
      <c r="I44" s="34">
        <f>I43+I42</f>
        <v>10853.03</v>
      </c>
      <c r="J44" s="34" t="s">
        <v>43</v>
      </c>
      <c r="K44" s="34">
        <f>K43+K42</f>
        <v>0</v>
      </c>
      <c r="L44" s="34" t="s">
        <v>43</v>
      </c>
      <c r="M44" s="34">
        <f>M43+M42</f>
        <v>98256.94</v>
      </c>
      <c r="N44" s="34" t="s">
        <v>43</v>
      </c>
      <c r="O44" s="34">
        <f>O43+O42</f>
        <v>77637.09</v>
      </c>
      <c r="P44" s="34" t="s">
        <v>43</v>
      </c>
      <c r="Q44" s="34">
        <f>Q43+Q42</f>
        <v>20785.18</v>
      </c>
      <c r="R44" s="34" t="s">
        <v>43</v>
      </c>
      <c r="S44" s="34">
        <f>S43+S42</f>
        <v>19293.06</v>
      </c>
      <c r="T44" s="34" t="s">
        <v>43</v>
      </c>
      <c r="U44" s="34">
        <f>U43+U42</f>
        <v>14550</v>
      </c>
      <c r="V44" s="12" t="s">
        <v>43</v>
      </c>
      <c r="W44" s="16" t="s">
        <v>30</v>
      </c>
    </row>
    <row r="45" spans="1:23" s="17" customFormat="1" ht="27.75" customHeight="1">
      <c r="A45" s="3">
        <v>30</v>
      </c>
      <c r="B45" s="16" t="s">
        <v>14</v>
      </c>
      <c r="C45" s="34">
        <f>SUM(D45:U45)</f>
        <v>29169.767999999996</v>
      </c>
      <c r="D45" s="34">
        <f aca="true" t="shared" si="20" ref="D45:M46">D52</f>
        <v>1807.32</v>
      </c>
      <c r="E45" s="34">
        <f t="shared" si="20"/>
        <v>657.4</v>
      </c>
      <c r="F45" s="34">
        <f t="shared" si="20"/>
        <v>6831.95</v>
      </c>
      <c r="G45" s="34">
        <f t="shared" si="20"/>
        <v>9220.898</v>
      </c>
      <c r="H45" s="34"/>
      <c r="I45" s="34">
        <f t="shared" si="20"/>
        <v>3422.67</v>
      </c>
      <c r="J45" s="34"/>
      <c r="K45" s="34">
        <v>540</v>
      </c>
      <c r="L45" s="34"/>
      <c r="M45" s="34">
        <f t="shared" si="20"/>
        <v>2500</v>
      </c>
      <c r="N45" s="34"/>
      <c r="O45" s="34">
        <f>O52</f>
        <v>2500</v>
      </c>
      <c r="P45" s="34"/>
      <c r="Q45" s="34">
        <f>Q52</f>
        <v>642.84</v>
      </c>
      <c r="R45" s="34"/>
      <c r="S45" s="34">
        <f>S52</f>
        <v>596.69</v>
      </c>
      <c r="T45" s="34"/>
      <c r="U45" s="34">
        <f>U52</f>
        <v>450</v>
      </c>
      <c r="V45" s="12"/>
      <c r="W45" s="16" t="s">
        <v>30</v>
      </c>
    </row>
    <row r="46" spans="1:23" s="17" customFormat="1" ht="38.25" customHeight="1">
      <c r="A46" s="3">
        <v>31</v>
      </c>
      <c r="B46" s="16" t="s">
        <v>15</v>
      </c>
      <c r="C46" s="34">
        <f>SUM(D46:U46)</f>
        <v>0</v>
      </c>
      <c r="D46" s="34">
        <f t="shared" si="20"/>
        <v>0</v>
      </c>
      <c r="E46" s="34">
        <f t="shared" si="20"/>
        <v>0</v>
      </c>
      <c r="F46" s="34">
        <f t="shared" si="20"/>
        <v>0</v>
      </c>
      <c r="G46" s="34">
        <f t="shared" si="20"/>
        <v>0</v>
      </c>
      <c r="H46" s="34"/>
      <c r="I46" s="34">
        <f t="shared" si="20"/>
        <v>0</v>
      </c>
      <c r="J46" s="34"/>
      <c r="K46" s="34">
        <f t="shared" si="20"/>
        <v>0</v>
      </c>
      <c r="L46" s="34"/>
      <c r="M46" s="34">
        <f t="shared" si="20"/>
        <v>0</v>
      </c>
      <c r="N46" s="34"/>
      <c r="O46" s="34">
        <f>O53</f>
        <v>0</v>
      </c>
      <c r="P46" s="34"/>
      <c r="Q46" s="34">
        <f>Q53</f>
        <v>0</v>
      </c>
      <c r="R46" s="34"/>
      <c r="S46" s="34">
        <f>S53</f>
        <v>0</v>
      </c>
      <c r="T46" s="34"/>
      <c r="U46" s="34">
        <f>U53</f>
        <v>0</v>
      </c>
      <c r="V46" s="12"/>
      <c r="W46" s="16" t="s">
        <v>30</v>
      </c>
    </row>
    <row r="47" spans="1:23" s="17" customFormat="1" ht="62.25" customHeight="1">
      <c r="A47" s="57">
        <v>32</v>
      </c>
      <c r="B47" s="26" t="s">
        <v>44</v>
      </c>
      <c r="C47" s="49">
        <f>SUM(D47:U48)+0.01</f>
        <v>352450.378</v>
      </c>
      <c r="D47" s="49">
        <f aca="true" t="shared" si="21" ref="D47:M47">D49+D50+D52+D53</f>
        <v>46976.42</v>
      </c>
      <c r="E47" s="49">
        <f>E49+E50+E52+E53</f>
        <v>11847.82</v>
      </c>
      <c r="F47" s="49">
        <f t="shared" si="21"/>
        <v>14219.529999999999</v>
      </c>
      <c r="G47" s="49">
        <f t="shared" si="21"/>
        <v>27379.097999999998</v>
      </c>
      <c r="H47" s="50"/>
      <c r="I47" s="49">
        <f t="shared" si="21"/>
        <v>14275.7</v>
      </c>
      <c r="J47" s="50" t="s">
        <v>43</v>
      </c>
      <c r="K47" s="49">
        <f t="shared" si="21"/>
        <v>540</v>
      </c>
      <c r="L47" s="50" t="s">
        <v>43</v>
      </c>
      <c r="M47" s="49">
        <f t="shared" si="21"/>
        <v>100756.94</v>
      </c>
      <c r="N47" s="50" t="s">
        <v>43</v>
      </c>
      <c r="O47" s="49">
        <f>O49+O50+O52+O53</f>
        <v>80137.09</v>
      </c>
      <c r="P47" s="50" t="s">
        <v>43</v>
      </c>
      <c r="Q47" s="49">
        <f>Q49+Q50+Q52+Q53</f>
        <v>21428.02</v>
      </c>
      <c r="R47" s="50" t="s">
        <v>43</v>
      </c>
      <c r="S47" s="49">
        <f>S49+S50+S52+S53</f>
        <v>19889.75</v>
      </c>
      <c r="T47" s="50" t="s">
        <v>43</v>
      </c>
      <c r="U47" s="49">
        <f>U49+U50+U52+U53</f>
        <v>15000</v>
      </c>
      <c r="V47" s="45" t="s">
        <v>43</v>
      </c>
      <c r="W47" s="45">
        <v>4</v>
      </c>
    </row>
    <row r="48" spans="1:23" s="17" customFormat="1" ht="15.75">
      <c r="A48" s="57"/>
      <c r="B48" s="16" t="s">
        <v>22</v>
      </c>
      <c r="C48" s="49"/>
      <c r="D48" s="49"/>
      <c r="E48" s="49"/>
      <c r="F48" s="49"/>
      <c r="G48" s="49"/>
      <c r="H48" s="52"/>
      <c r="I48" s="49"/>
      <c r="J48" s="52"/>
      <c r="K48" s="49"/>
      <c r="L48" s="52"/>
      <c r="M48" s="49"/>
      <c r="N48" s="52"/>
      <c r="O48" s="49"/>
      <c r="P48" s="52"/>
      <c r="Q48" s="49"/>
      <c r="R48" s="52"/>
      <c r="S48" s="49"/>
      <c r="T48" s="52"/>
      <c r="U48" s="49"/>
      <c r="V48" s="46"/>
      <c r="W48" s="46"/>
    </row>
    <row r="49" spans="1:23" s="17" customFormat="1" ht="15.75">
      <c r="A49" s="3">
        <v>33</v>
      </c>
      <c r="B49" s="16" t="s">
        <v>23</v>
      </c>
      <c r="C49" s="35">
        <f>SUM(D49:U49)</f>
        <v>17722.350000000002</v>
      </c>
      <c r="D49" s="35">
        <v>14454.1</v>
      </c>
      <c r="E49" s="35">
        <v>1531.59</v>
      </c>
      <c r="F49" s="35">
        <v>0</v>
      </c>
      <c r="G49" s="35">
        <v>1736.66</v>
      </c>
      <c r="H49" s="35"/>
      <c r="I49" s="35">
        <v>0</v>
      </c>
      <c r="J49" s="35"/>
      <c r="K49" s="35">
        <v>0</v>
      </c>
      <c r="L49" s="35"/>
      <c r="M49" s="35">
        <v>0</v>
      </c>
      <c r="N49" s="32"/>
      <c r="O49" s="35">
        <v>0</v>
      </c>
      <c r="P49" s="32"/>
      <c r="Q49" s="35">
        <v>0</v>
      </c>
      <c r="R49" s="32"/>
      <c r="S49" s="35">
        <v>0</v>
      </c>
      <c r="T49" s="32"/>
      <c r="U49" s="35">
        <v>0</v>
      </c>
      <c r="V49" s="16"/>
      <c r="W49" s="16" t="s">
        <v>30</v>
      </c>
    </row>
    <row r="50" spans="1:23" s="17" customFormat="1" ht="31.5">
      <c r="A50" s="3">
        <v>34</v>
      </c>
      <c r="B50" s="16" t="s">
        <v>24</v>
      </c>
      <c r="C50" s="35">
        <f>SUM(D50:U50)+0.01</f>
        <v>305558.26</v>
      </c>
      <c r="D50" s="35">
        <v>30715</v>
      </c>
      <c r="E50" s="35">
        <v>9658.83</v>
      </c>
      <c r="F50" s="35">
        <v>7387.58</v>
      </c>
      <c r="G50" s="35">
        <v>16421.54</v>
      </c>
      <c r="H50" s="35"/>
      <c r="I50" s="35">
        <v>10853.03</v>
      </c>
      <c r="J50" s="35" t="s">
        <v>43</v>
      </c>
      <c r="K50" s="35">
        <v>0</v>
      </c>
      <c r="L50" s="35" t="s">
        <v>43</v>
      </c>
      <c r="M50" s="35">
        <v>98256.94</v>
      </c>
      <c r="N50" s="32" t="s">
        <v>43</v>
      </c>
      <c r="O50" s="35">
        <v>77637.09</v>
      </c>
      <c r="P50" s="32" t="s">
        <v>43</v>
      </c>
      <c r="Q50" s="35">
        <v>20785.18</v>
      </c>
      <c r="R50" s="32" t="s">
        <v>43</v>
      </c>
      <c r="S50" s="35">
        <v>19293.06</v>
      </c>
      <c r="T50" s="32" t="s">
        <v>43</v>
      </c>
      <c r="U50" s="35">
        <v>14550</v>
      </c>
      <c r="V50" s="16" t="s">
        <v>43</v>
      </c>
      <c r="W50" s="16" t="s">
        <v>30</v>
      </c>
    </row>
    <row r="51" spans="1:23" s="17" customFormat="1" ht="31.5">
      <c r="A51" s="3">
        <v>35</v>
      </c>
      <c r="B51" s="16" t="s">
        <v>18</v>
      </c>
      <c r="C51" s="35">
        <f>SUM(D51:U51)+0.01</f>
        <v>305558.26</v>
      </c>
      <c r="D51" s="35">
        <v>30715</v>
      </c>
      <c r="E51" s="35">
        <v>9658.83</v>
      </c>
      <c r="F51" s="35">
        <v>7387.58</v>
      </c>
      <c r="G51" s="35">
        <v>16421.54</v>
      </c>
      <c r="H51" s="35"/>
      <c r="I51" s="35">
        <v>10853.03</v>
      </c>
      <c r="J51" s="35" t="s">
        <v>43</v>
      </c>
      <c r="K51" s="35">
        <v>0</v>
      </c>
      <c r="L51" s="35" t="s">
        <v>43</v>
      </c>
      <c r="M51" s="35">
        <v>98256.94</v>
      </c>
      <c r="N51" s="32" t="s">
        <v>43</v>
      </c>
      <c r="O51" s="35">
        <v>77637.09</v>
      </c>
      <c r="P51" s="32" t="s">
        <v>43</v>
      </c>
      <c r="Q51" s="35">
        <v>20785.18</v>
      </c>
      <c r="R51" s="32" t="s">
        <v>43</v>
      </c>
      <c r="S51" s="35">
        <v>19293.06</v>
      </c>
      <c r="T51" s="32" t="s">
        <v>43</v>
      </c>
      <c r="U51" s="35">
        <v>14550</v>
      </c>
      <c r="V51" s="16" t="s">
        <v>43</v>
      </c>
      <c r="W51" s="26" t="s">
        <v>30</v>
      </c>
    </row>
    <row r="52" spans="1:23" s="17" customFormat="1" ht="15.75">
      <c r="A52" s="3">
        <v>36</v>
      </c>
      <c r="B52" s="16" t="s">
        <v>25</v>
      </c>
      <c r="C52" s="35">
        <f>SUM(D52:U52)</f>
        <v>29169.767999999996</v>
      </c>
      <c r="D52" s="35">
        <v>1807.32</v>
      </c>
      <c r="E52" s="35">
        <v>657.4</v>
      </c>
      <c r="F52" s="35">
        <v>6831.95</v>
      </c>
      <c r="G52" s="35">
        <v>9220.898</v>
      </c>
      <c r="H52" s="35"/>
      <c r="I52" s="35">
        <v>3422.67</v>
      </c>
      <c r="J52" s="35"/>
      <c r="K52" s="35">
        <v>540</v>
      </c>
      <c r="L52" s="35"/>
      <c r="M52" s="35">
        <v>2500</v>
      </c>
      <c r="N52" s="32"/>
      <c r="O52" s="35">
        <v>2500</v>
      </c>
      <c r="P52" s="32"/>
      <c r="Q52" s="35">
        <v>642.84</v>
      </c>
      <c r="R52" s="32"/>
      <c r="S52" s="35">
        <v>596.69</v>
      </c>
      <c r="T52" s="32"/>
      <c r="U52" s="35">
        <v>450</v>
      </c>
      <c r="V52" s="16"/>
      <c r="W52" s="16" t="s">
        <v>30</v>
      </c>
    </row>
    <row r="53" spans="1:23" s="17" customFormat="1" ht="31.5">
      <c r="A53" s="3">
        <v>37</v>
      </c>
      <c r="B53" s="16" t="s">
        <v>26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/>
      <c r="I53" s="35">
        <v>0</v>
      </c>
      <c r="J53" s="35"/>
      <c r="K53" s="35">
        <v>0</v>
      </c>
      <c r="L53" s="35"/>
      <c r="M53" s="35">
        <v>0</v>
      </c>
      <c r="N53" s="32"/>
      <c r="O53" s="35">
        <v>0</v>
      </c>
      <c r="P53" s="32"/>
      <c r="Q53" s="35">
        <v>0</v>
      </c>
      <c r="R53" s="32"/>
      <c r="S53" s="35">
        <v>0</v>
      </c>
      <c r="T53" s="32"/>
      <c r="U53" s="35">
        <v>0</v>
      </c>
      <c r="V53" s="16"/>
      <c r="W53" s="16" t="s">
        <v>30</v>
      </c>
    </row>
    <row r="54" spans="1:23" s="17" customFormat="1" ht="15.75">
      <c r="A54" s="3">
        <v>38</v>
      </c>
      <c r="B54" s="56" t="s">
        <v>19</v>
      </c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26"/>
      <c r="O54" s="13"/>
      <c r="P54" s="26"/>
      <c r="Q54" s="28"/>
      <c r="R54" s="26"/>
      <c r="S54" s="28"/>
      <c r="T54" s="26"/>
      <c r="U54" s="28"/>
      <c r="V54" s="26"/>
      <c r="W54" s="16" t="s">
        <v>30</v>
      </c>
    </row>
    <row r="55" spans="1:23" s="17" customFormat="1" ht="46.5" customHeight="1">
      <c r="A55" s="3">
        <v>39</v>
      </c>
      <c r="B55" s="16" t="s">
        <v>27</v>
      </c>
      <c r="C55" s="32">
        <f>SUM(D55:U55)</f>
        <v>76581.17800000001</v>
      </c>
      <c r="D55" s="32">
        <f aca="true" t="shared" si="22" ref="D55:M55">D58+D59+D61+D62+D67+D68+D70+D71</f>
        <v>6873.56</v>
      </c>
      <c r="E55" s="32">
        <f t="shared" si="22"/>
        <v>6714.73</v>
      </c>
      <c r="F55" s="32">
        <f t="shared" si="22"/>
        <v>33998.94</v>
      </c>
      <c r="G55" s="32">
        <f t="shared" si="22"/>
        <v>4825.677</v>
      </c>
      <c r="H55" s="32"/>
      <c r="I55" s="32">
        <f t="shared" si="22"/>
        <v>4598.781</v>
      </c>
      <c r="J55" s="32"/>
      <c r="K55" s="32">
        <f t="shared" si="22"/>
        <v>6603.3</v>
      </c>
      <c r="L55" s="32"/>
      <c r="M55" s="32">
        <f t="shared" si="22"/>
        <v>4562.3</v>
      </c>
      <c r="N55" s="32"/>
      <c r="O55" s="32">
        <f>O58+O59+O61+O62+O67+O68+O70+O71</f>
        <v>4562.3</v>
      </c>
      <c r="P55" s="32"/>
      <c r="Q55" s="32">
        <f>Q58+Q59+Q61+Q62+Q67+Q68+Q70+Q71</f>
        <v>2341.59</v>
      </c>
      <c r="R55" s="32"/>
      <c r="S55" s="32">
        <f>S58+S59+S61+S62+S67+S68+S70+S71</f>
        <v>1500</v>
      </c>
      <c r="T55" s="32"/>
      <c r="U55" s="32">
        <f>U58+U59+U61+U62+U67+U68+U70+U71</f>
        <v>0</v>
      </c>
      <c r="V55" s="16"/>
      <c r="W55" s="16" t="s">
        <v>30</v>
      </c>
    </row>
    <row r="56" spans="1:23" s="17" customFormat="1" ht="42" customHeight="1">
      <c r="A56" s="57">
        <v>40</v>
      </c>
      <c r="B56" s="60" t="s">
        <v>41</v>
      </c>
      <c r="C56" s="49">
        <f>SUM(D56:U56)</f>
        <v>75956.08700000001</v>
      </c>
      <c r="D56" s="49">
        <f>D58+D59+D61</f>
        <v>6873.56</v>
      </c>
      <c r="E56" s="49">
        <f aca="true" t="shared" si="23" ref="E56:M56">E58+E59+E61</f>
        <v>6714.73</v>
      </c>
      <c r="F56" s="49">
        <f t="shared" si="23"/>
        <v>33898.94</v>
      </c>
      <c r="G56" s="49">
        <f t="shared" si="23"/>
        <v>4581.677</v>
      </c>
      <c r="H56" s="50"/>
      <c r="I56" s="49">
        <f t="shared" si="23"/>
        <v>4317.69</v>
      </c>
      <c r="J56" s="50"/>
      <c r="K56" s="49">
        <f t="shared" si="23"/>
        <v>6603.3</v>
      </c>
      <c r="L56" s="50"/>
      <c r="M56" s="49">
        <v>4562.3</v>
      </c>
      <c r="N56" s="50"/>
      <c r="O56" s="49">
        <v>4562.3</v>
      </c>
      <c r="P56" s="50"/>
      <c r="Q56" s="49">
        <f>Q58+Q59+Q61</f>
        <v>2341.59</v>
      </c>
      <c r="R56" s="50"/>
      <c r="S56" s="49">
        <f>S58+S59+S61</f>
        <v>1500</v>
      </c>
      <c r="T56" s="50"/>
      <c r="U56" s="49">
        <f>U58+U59+U61</f>
        <v>0</v>
      </c>
      <c r="V56" s="45"/>
      <c r="W56" s="45" t="s">
        <v>30</v>
      </c>
    </row>
    <row r="57" spans="1:23" s="17" customFormat="1" ht="52.5" customHeight="1">
      <c r="A57" s="57"/>
      <c r="B57" s="61"/>
      <c r="C57" s="49"/>
      <c r="D57" s="49"/>
      <c r="E57" s="49"/>
      <c r="F57" s="49"/>
      <c r="G57" s="49"/>
      <c r="H57" s="52"/>
      <c r="I57" s="49"/>
      <c r="J57" s="52"/>
      <c r="K57" s="49"/>
      <c r="L57" s="52"/>
      <c r="M57" s="49"/>
      <c r="N57" s="52"/>
      <c r="O57" s="49"/>
      <c r="P57" s="52"/>
      <c r="Q57" s="49"/>
      <c r="R57" s="52"/>
      <c r="S57" s="49"/>
      <c r="T57" s="52"/>
      <c r="U57" s="49"/>
      <c r="V57" s="46"/>
      <c r="W57" s="46"/>
    </row>
    <row r="58" spans="1:23" s="17" customFormat="1" ht="15.75">
      <c r="A58" s="3">
        <v>41</v>
      </c>
      <c r="B58" s="16" t="s">
        <v>23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/>
      <c r="I58" s="32">
        <v>0</v>
      </c>
      <c r="J58" s="32"/>
      <c r="K58" s="32">
        <v>0</v>
      </c>
      <c r="L58" s="32"/>
      <c r="M58" s="32">
        <v>0</v>
      </c>
      <c r="N58" s="32"/>
      <c r="O58" s="32">
        <v>0</v>
      </c>
      <c r="P58" s="32"/>
      <c r="Q58" s="32">
        <v>0</v>
      </c>
      <c r="R58" s="32"/>
      <c r="S58" s="32">
        <v>0</v>
      </c>
      <c r="T58" s="32"/>
      <c r="U58" s="32">
        <v>0</v>
      </c>
      <c r="V58" s="16"/>
      <c r="W58" s="16" t="s">
        <v>30</v>
      </c>
    </row>
    <row r="59" spans="1:23" s="17" customFormat="1" ht="32.25" customHeight="1">
      <c r="A59" s="3">
        <v>42</v>
      </c>
      <c r="B59" s="16" t="s">
        <v>24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/>
      <c r="I59" s="32">
        <v>0</v>
      </c>
      <c r="J59" s="32"/>
      <c r="K59" s="32">
        <v>0</v>
      </c>
      <c r="L59" s="32"/>
      <c r="M59" s="32">
        <v>0</v>
      </c>
      <c r="N59" s="32"/>
      <c r="O59" s="32">
        <v>0</v>
      </c>
      <c r="P59" s="32"/>
      <c r="Q59" s="32">
        <v>0</v>
      </c>
      <c r="R59" s="32"/>
      <c r="S59" s="32">
        <v>0</v>
      </c>
      <c r="T59" s="32"/>
      <c r="U59" s="32">
        <v>0</v>
      </c>
      <c r="V59" s="16"/>
      <c r="W59" s="16" t="s">
        <v>30</v>
      </c>
    </row>
    <row r="60" spans="1:23" s="17" customFormat="1" ht="32.25" customHeight="1">
      <c r="A60" s="3">
        <v>43</v>
      </c>
      <c r="B60" s="16" t="s">
        <v>18</v>
      </c>
      <c r="C60" s="32">
        <v>0</v>
      </c>
      <c r="D60" s="32">
        <v>0</v>
      </c>
      <c r="E60" s="32">
        <v>0</v>
      </c>
      <c r="F60" s="32">
        <v>0</v>
      </c>
      <c r="G60" s="32">
        <v>0</v>
      </c>
      <c r="H60" s="32"/>
      <c r="I60" s="32">
        <v>0</v>
      </c>
      <c r="J60" s="32"/>
      <c r="K60" s="32">
        <v>0</v>
      </c>
      <c r="L60" s="32"/>
      <c r="M60" s="32">
        <v>0</v>
      </c>
      <c r="N60" s="32"/>
      <c r="O60" s="32">
        <v>0</v>
      </c>
      <c r="P60" s="32"/>
      <c r="Q60" s="32">
        <v>0</v>
      </c>
      <c r="R60" s="32"/>
      <c r="S60" s="32">
        <v>0</v>
      </c>
      <c r="T60" s="32"/>
      <c r="U60" s="32">
        <v>0</v>
      </c>
      <c r="V60" s="16"/>
      <c r="W60" s="16" t="s">
        <v>30</v>
      </c>
    </row>
    <row r="61" spans="1:23" s="17" customFormat="1" ht="32.25" customHeight="1">
      <c r="A61" s="3">
        <v>44</v>
      </c>
      <c r="B61" s="16" t="s">
        <v>25</v>
      </c>
      <c r="C61" s="35">
        <f>SUM(D61:U61)</f>
        <v>75956.08700000001</v>
      </c>
      <c r="D61" s="35">
        <v>6873.56</v>
      </c>
      <c r="E61" s="35">
        <v>6714.73</v>
      </c>
      <c r="F61" s="35">
        <v>33898.94</v>
      </c>
      <c r="G61" s="35">
        <v>4581.677</v>
      </c>
      <c r="H61" s="35"/>
      <c r="I61" s="35">
        <v>4317.69</v>
      </c>
      <c r="J61" s="35"/>
      <c r="K61" s="35">
        <v>6603.3</v>
      </c>
      <c r="L61" s="35"/>
      <c r="M61" s="35">
        <v>4562.3</v>
      </c>
      <c r="N61" s="32"/>
      <c r="O61" s="35">
        <v>4562.3</v>
      </c>
      <c r="P61" s="32"/>
      <c r="Q61" s="35">
        <v>2341.59</v>
      </c>
      <c r="R61" s="32"/>
      <c r="S61" s="35">
        <v>1500</v>
      </c>
      <c r="T61" s="32"/>
      <c r="U61" s="35">
        <v>0</v>
      </c>
      <c r="V61" s="16"/>
      <c r="W61" s="16" t="s">
        <v>30</v>
      </c>
    </row>
    <row r="62" spans="1:23" s="17" customFormat="1" ht="15.75" customHeight="1">
      <c r="A62" s="57">
        <v>45</v>
      </c>
      <c r="B62" s="44" t="s">
        <v>26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50"/>
      <c r="I62" s="49">
        <v>0</v>
      </c>
      <c r="J62" s="50"/>
      <c r="K62" s="49">
        <v>0</v>
      </c>
      <c r="L62" s="50"/>
      <c r="M62" s="49">
        <v>0</v>
      </c>
      <c r="N62" s="50"/>
      <c r="O62" s="49">
        <v>0</v>
      </c>
      <c r="P62" s="50"/>
      <c r="Q62" s="49">
        <v>0</v>
      </c>
      <c r="R62" s="50"/>
      <c r="S62" s="49">
        <v>0</v>
      </c>
      <c r="T62" s="50"/>
      <c r="U62" s="49">
        <v>0</v>
      </c>
      <c r="V62" s="45"/>
      <c r="W62" s="45" t="s">
        <v>30</v>
      </c>
    </row>
    <row r="63" spans="1:23" s="17" customFormat="1" ht="11.25" customHeight="1">
      <c r="A63" s="57"/>
      <c r="B63" s="44"/>
      <c r="C63" s="49"/>
      <c r="D63" s="49"/>
      <c r="E63" s="49"/>
      <c r="F63" s="49"/>
      <c r="G63" s="49"/>
      <c r="H63" s="51"/>
      <c r="I63" s="49"/>
      <c r="J63" s="51"/>
      <c r="K63" s="49"/>
      <c r="L63" s="51"/>
      <c r="M63" s="49"/>
      <c r="N63" s="51"/>
      <c r="O63" s="49"/>
      <c r="P63" s="51"/>
      <c r="Q63" s="49"/>
      <c r="R63" s="51"/>
      <c r="S63" s="49"/>
      <c r="T63" s="51"/>
      <c r="U63" s="49"/>
      <c r="V63" s="53"/>
      <c r="W63" s="53"/>
    </row>
    <row r="64" spans="1:23" s="17" customFormat="1" ht="9.75" customHeight="1">
      <c r="A64" s="57"/>
      <c r="B64" s="44"/>
      <c r="C64" s="49"/>
      <c r="D64" s="49"/>
      <c r="E64" s="49"/>
      <c r="F64" s="49"/>
      <c r="G64" s="49"/>
      <c r="H64" s="51"/>
      <c r="I64" s="49"/>
      <c r="J64" s="51"/>
      <c r="K64" s="49"/>
      <c r="L64" s="51"/>
      <c r="M64" s="49"/>
      <c r="N64" s="51"/>
      <c r="O64" s="49"/>
      <c r="P64" s="51"/>
      <c r="Q64" s="49"/>
      <c r="R64" s="51"/>
      <c r="S64" s="49"/>
      <c r="T64" s="51"/>
      <c r="U64" s="49"/>
      <c r="V64" s="53"/>
      <c r="W64" s="53"/>
    </row>
    <row r="65" spans="1:23" s="17" customFormat="1" ht="9" customHeight="1">
      <c r="A65" s="57"/>
      <c r="B65" s="44"/>
      <c r="C65" s="49"/>
      <c r="D65" s="49"/>
      <c r="E65" s="49"/>
      <c r="F65" s="49"/>
      <c r="G65" s="49"/>
      <c r="H65" s="52"/>
      <c r="I65" s="49"/>
      <c r="J65" s="52"/>
      <c r="K65" s="49"/>
      <c r="L65" s="52"/>
      <c r="M65" s="49"/>
      <c r="N65" s="52"/>
      <c r="O65" s="49"/>
      <c r="P65" s="52"/>
      <c r="Q65" s="49"/>
      <c r="R65" s="52"/>
      <c r="S65" s="49"/>
      <c r="T65" s="52"/>
      <c r="U65" s="49"/>
      <c r="V65" s="46"/>
      <c r="W65" s="46"/>
    </row>
    <row r="66" spans="1:23" s="17" customFormat="1" ht="64.5" customHeight="1">
      <c r="A66" s="3">
        <v>46</v>
      </c>
      <c r="B66" s="26" t="s">
        <v>45</v>
      </c>
      <c r="C66" s="32">
        <f>SUM(D66:U66)</f>
        <v>625.091</v>
      </c>
      <c r="D66" s="32">
        <f aca="true" t="shared" si="24" ref="D66:M66">D67+D68+D70</f>
        <v>0</v>
      </c>
      <c r="E66" s="32">
        <f t="shared" si="24"/>
        <v>0</v>
      </c>
      <c r="F66" s="32">
        <f t="shared" si="24"/>
        <v>100</v>
      </c>
      <c r="G66" s="32">
        <f t="shared" si="24"/>
        <v>244</v>
      </c>
      <c r="H66" s="32"/>
      <c r="I66" s="32">
        <f t="shared" si="24"/>
        <v>281.091</v>
      </c>
      <c r="J66" s="32"/>
      <c r="K66" s="32">
        <f t="shared" si="24"/>
        <v>0</v>
      </c>
      <c r="L66" s="32"/>
      <c r="M66" s="32">
        <f t="shared" si="24"/>
        <v>0</v>
      </c>
      <c r="N66" s="32"/>
      <c r="O66" s="32">
        <f>O67+O68+O70</f>
        <v>0</v>
      </c>
      <c r="P66" s="32"/>
      <c r="Q66" s="32">
        <f>Q67+Q68+Q70</f>
        <v>0</v>
      </c>
      <c r="R66" s="32"/>
      <c r="S66" s="32">
        <f>S67+S68+S70</f>
        <v>0</v>
      </c>
      <c r="T66" s="32"/>
      <c r="U66" s="32">
        <f>U67+U68+U70</f>
        <v>0</v>
      </c>
      <c r="V66" s="16"/>
      <c r="W66" s="16">
        <v>4</v>
      </c>
    </row>
    <row r="67" spans="1:23" s="17" customFormat="1" ht="24" customHeight="1">
      <c r="A67" s="3">
        <v>47</v>
      </c>
      <c r="B67" s="16" t="s">
        <v>23</v>
      </c>
      <c r="C67" s="32">
        <f>SUM(D67:U67)</f>
        <v>0</v>
      </c>
      <c r="D67" s="32">
        <v>0</v>
      </c>
      <c r="E67" s="32">
        <v>0</v>
      </c>
      <c r="F67" s="32">
        <v>0</v>
      </c>
      <c r="G67" s="32">
        <v>0</v>
      </c>
      <c r="H67" s="32"/>
      <c r="I67" s="32">
        <v>0</v>
      </c>
      <c r="J67" s="32"/>
      <c r="K67" s="32">
        <v>0</v>
      </c>
      <c r="L67" s="32"/>
      <c r="M67" s="32">
        <v>0</v>
      </c>
      <c r="N67" s="32"/>
      <c r="O67" s="32">
        <v>0</v>
      </c>
      <c r="P67" s="32"/>
      <c r="Q67" s="32">
        <v>0</v>
      </c>
      <c r="R67" s="32"/>
      <c r="S67" s="32">
        <v>0</v>
      </c>
      <c r="T67" s="32"/>
      <c r="U67" s="32">
        <v>0</v>
      </c>
      <c r="V67" s="16"/>
      <c r="W67" s="16" t="s">
        <v>30</v>
      </c>
    </row>
    <row r="68" spans="1:23" s="17" customFormat="1" ht="32.25" customHeight="1">
      <c r="A68" s="3">
        <v>48</v>
      </c>
      <c r="B68" s="16" t="s">
        <v>24</v>
      </c>
      <c r="C68" s="32">
        <f>SUM(D68:U68)</f>
        <v>0</v>
      </c>
      <c r="D68" s="32">
        <v>0</v>
      </c>
      <c r="E68" s="32">
        <v>0</v>
      </c>
      <c r="F68" s="32">
        <v>0</v>
      </c>
      <c r="G68" s="32">
        <v>0</v>
      </c>
      <c r="H68" s="32"/>
      <c r="I68" s="32">
        <v>0</v>
      </c>
      <c r="J68" s="32"/>
      <c r="K68" s="32">
        <v>0</v>
      </c>
      <c r="L68" s="32"/>
      <c r="M68" s="32">
        <v>0</v>
      </c>
      <c r="N68" s="32"/>
      <c r="O68" s="32">
        <v>0</v>
      </c>
      <c r="P68" s="32"/>
      <c r="Q68" s="32">
        <v>0</v>
      </c>
      <c r="R68" s="32"/>
      <c r="S68" s="32">
        <v>0</v>
      </c>
      <c r="T68" s="32"/>
      <c r="U68" s="32">
        <v>0</v>
      </c>
      <c r="V68" s="16"/>
      <c r="W68" s="16" t="s">
        <v>30</v>
      </c>
    </row>
    <row r="69" spans="1:23" s="17" customFormat="1" ht="34.5" customHeight="1">
      <c r="A69" s="3">
        <v>49</v>
      </c>
      <c r="B69" s="16" t="s">
        <v>18</v>
      </c>
      <c r="C69" s="32">
        <f>SUM(D69:U69)</f>
        <v>0</v>
      </c>
      <c r="D69" s="32">
        <v>0</v>
      </c>
      <c r="E69" s="32">
        <v>0</v>
      </c>
      <c r="F69" s="32">
        <v>0</v>
      </c>
      <c r="G69" s="32">
        <v>0</v>
      </c>
      <c r="H69" s="32"/>
      <c r="I69" s="32">
        <v>0</v>
      </c>
      <c r="J69" s="32"/>
      <c r="K69" s="32">
        <v>0</v>
      </c>
      <c r="L69" s="32"/>
      <c r="M69" s="32">
        <v>0</v>
      </c>
      <c r="N69" s="32"/>
      <c r="O69" s="32">
        <v>0</v>
      </c>
      <c r="P69" s="32"/>
      <c r="Q69" s="32">
        <v>0</v>
      </c>
      <c r="R69" s="32"/>
      <c r="S69" s="32">
        <v>0</v>
      </c>
      <c r="T69" s="32"/>
      <c r="U69" s="32">
        <v>0</v>
      </c>
      <c r="V69" s="16"/>
      <c r="W69" s="16" t="s">
        <v>30</v>
      </c>
    </row>
    <row r="70" spans="1:23" s="17" customFormat="1" ht="21.75" customHeight="1">
      <c r="A70" s="3">
        <v>50</v>
      </c>
      <c r="B70" s="29" t="s">
        <v>25</v>
      </c>
      <c r="C70" s="32">
        <f>SUM(D70:U70)</f>
        <v>625.091</v>
      </c>
      <c r="D70" s="32">
        <v>0</v>
      </c>
      <c r="E70" s="32">
        <v>0</v>
      </c>
      <c r="F70" s="32">
        <v>100</v>
      </c>
      <c r="G70" s="32">
        <v>244</v>
      </c>
      <c r="H70" s="32"/>
      <c r="I70" s="32">
        <v>281.091</v>
      </c>
      <c r="J70" s="36"/>
      <c r="K70" s="32">
        <v>0</v>
      </c>
      <c r="L70" s="36"/>
      <c r="M70" s="32">
        <v>0</v>
      </c>
      <c r="N70" s="36"/>
      <c r="O70" s="32">
        <v>0</v>
      </c>
      <c r="P70" s="36"/>
      <c r="Q70" s="32">
        <v>0</v>
      </c>
      <c r="R70" s="36"/>
      <c r="S70" s="32">
        <v>0</v>
      </c>
      <c r="T70" s="36"/>
      <c r="U70" s="32">
        <v>0</v>
      </c>
      <c r="V70" s="30"/>
      <c r="W70" s="16" t="s">
        <v>30</v>
      </c>
    </row>
    <row r="71" spans="1:23" s="17" customFormat="1" ht="30.75" customHeight="1">
      <c r="A71" s="3">
        <v>51</v>
      </c>
      <c r="B71" s="16" t="s">
        <v>26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  <c r="H71" s="32"/>
      <c r="I71" s="32">
        <v>0</v>
      </c>
      <c r="J71" s="32"/>
      <c r="K71" s="32">
        <v>0</v>
      </c>
      <c r="L71" s="32"/>
      <c r="M71" s="32">
        <v>0</v>
      </c>
      <c r="N71" s="32"/>
      <c r="O71" s="32">
        <v>0</v>
      </c>
      <c r="P71" s="32"/>
      <c r="Q71" s="32">
        <v>0</v>
      </c>
      <c r="R71" s="32"/>
      <c r="S71" s="32">
        <v>0</v>
      </c>
      <c r="T71" s="32"/>
      <c r="U71" s="32">
        <v>0</v>
      </c>
      <c r="V71" s="16"/>
      <c r="W71" s="16" t="s">
        <v>30</v>
      </c>
    </row>
    <row r="72" spans="1:23" s="17" customFormat="1" ht="42" customHeight="1">
      <c r="A72" s="3">
        <v>52</v>
      </c>
      <c r="B72" s="42" t="s">
        <v>52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s="17" customFormat="1" ht="31.5">
      <c r="A73" s="3">
        <v>53</v>
      </c>
      <c r="B73" s="16" t="s">
        <v>28</v>
      </c>
      <c r="C73" s="16">
        <f>SUM(D73:U73)</f>
        <v>40167.702</v>
      </c>
      <c r="D73" s="16">
        <f>D74+D75+D76+D77</f>
        <v>12218.399999999998</v>
      </c>
      <c r="E73" s="16">
        <f aca="true" t="shared" si="25" ref="E73:M73">E74+E75+E76+E77</f>
        <v>9876.099999999999</v>
      </c>
      <c r="F73" s="16">
        <f t="shared" si="25"/>
        <v>3663.5</v>
      </c>
      <c r="G73" s="16">
        <f t="shared" si="25"/>
        <v>5521.602</v>
      </c>
      <c r="H73" s="16"/>
      <c r="I73" s="16">
        <f t="shared" si="25"/>
        <v>5378.1</v>
      </c>
      <c r="J73" s="16"/>
      <c r="K73" s="16">
        <f t="shared" si="25"/>
        <v>585</v>
      </c>
      <c r="L73" s="16"/>
      <c r="M73" s="16">
        <f t="shared" si="25"/>
        <v>585</v>
      </c>
      <c r="N73" s="16"/>
      <c r="O73" s="16">
        <f>O74+O75+O76+O77</f>
        <v>585</v>
      </c>
      <c r="P73" s="16"/>
      <c r="Q73" s="16">
        <f>Q74+Q75+Q76+Q77</f>
        <v>585</v>
      </c>
      <c r="R73" s="16"/>
      <c r="S73" s="16">
        <f>S74+S75+S76+S77</f>
        <v>585</v>
      </c>
      <c r="T73" s="16"/>
      <c r="U73" s="16">
        <f>U74+U75+U76+U77</f>
        <v>585</v>
      </c>
      <c r="V73" s="16"/>
      <c r="W73" s="16" t="s">
        <v>30</v>
      </c>
    </row>
    <row r="74" spans="1:23" s="17" customFormat="1" ht="15.75">
      <c r="A74" s="3">
        <v>54</v>
      </c>
      <c r="B74" s="16" t="s">
        <v>12</v>
      </c>
      <c r="C74" s="16">
        <f>SUM(D74:U74)</f>
        <v>7394.651999999999</v>
      </c>
      <c r="D74" s="16">
        <v>2681.7</v>
      </c>
      <c r="E74" s="16">
        <v>2086.7</v>
      </c>
      <c r="F74" s="16">
        <v>696.2</v>
      </c>
      <c r="G74" s="16">
        <v>871.352</v>
      </c>
      <c r="H74" s="16"/>
      <c r="I74" s="16">
        <v>1058.7</v>
      </c>
      <c r="J74" s="16"/>
      <c r="K74" s="16">
        <v>0</v>
      </c>
      <c r="L74" s="16"/>
      <c r="M74" s="16">
        <v>0</v>
      </c>
      <c r="N74" s="16"/>
      <c r="O74" s="16">
        <v>0</v>
      </c>
      <c r="P74" s="16"/>
      <c r="Q74" s="16">
        <v>0</v>
      </c>
      <c r="R74" s="16"/>
      <c r="S74" s="16">
        <v>0</v>
      </c>
      <c r="T74" s="16"/>
      <c r="U74" s="16">
        <v>0</v>
      </c>
      <c r="V74" s="16"/>
      <c r="W74" s="16" t="s">
        <v>30</v>
      </c>
    </row>
    <row r="75" spans="1:23" s="17" customFormat="1" ht="15.75">
      <c r="A75" s="3">
        <v>55</v>
      </c>
      <c r="B75" s="16" t="s">
        <v>13</v>
      </c>
      <c r="C75" s="16">
        <f>SUM(D75:U75)</f>
        <v>15622.449999999999</v>
      </c>
      <c r="D75" s="16">
        <v>5698.4</v>
      </c>
      <c r="E75" s="16">
        <v>4176.4</v>
      </c>
      <c r="F75" s="16">
        <v>1283.1</v>
      </c>
      <c r="G75" s="16">
        <v>2343.65</v>
      </c>
      <c r="H75" s="16"/>
      <c r="I75" s="16">
        <v>2120.9</v>
      </c>
      <c r="J75" s="16"/>
      <c r="K75" s="16">
        <v>0</v>
      </c>
      <c r="L75" s="16"/>
      <c r="M75" s="16">
        <v>0</v>
      </c>
      <c r="N75" s="16"/>
      <c r="O75" s="16">
        <v>0</v>
      </c>
      <c r="P75" s="16"/>
      <c r="Q75" s="16">
        <v>0</v>
      </c>
      <c r="R75" s="16"/>
      <c r="S75" s="16">
        <v>0</v>
      </c>
      <c r="T75" s="16"/>
      <c r="U75" s="16">
        <v>0</v>
      </c>
      <c r="V75" s="16"/>
      <c r="W75" s="16" t="s">
        <v>30</v>
      </c>
    </row>
    <row r="76" spans="1:23" s="17" customFormat="1" ht="15.75">
      <c r="A76" s="3">
        <v>56</v>
      </c>
      <c r="B76" s="16" t="s">
        <v>14</v>
      </c>
      <c r="C76" s="16">
        <f>SUM(D76:U76)</f>
        <v>6552.4</v>
      </c>
      <c r="D76" s="16">
        <v>572.4</v>
      </c>
      <c r="E76" s="16">
        <v>650</v>
      </c>
      <c r="F76" s="16">
        <v>585</v>
      </c>
      <c r="G76" s="16">
        <v>650</v>
      </c>
      <c r="H76" s="16"/>
      <c r="I76" s="16">
        <v>585</v>
      </c>
      <c r="J76" s="16"/>
      <c r="K76" s="16">
        <v>585</v>
      </c>
      <c r="L76" s="16"/>
      <c r="M76" s="16">
        <v>585</v>
      </c>
      <c r="N76" s="16"/>
      <c r="O76" s="16">
        <v>585</v>
      </c>
      <c r="P76" s="16"/>
      <c r="Q76" s="16">
        <v>585</v>
      </c>
      <c r="R76" s="16"/>
      <c r="S76" s="16">
        <v>585</v>
      </c>
      <c r="T76" s="16"/>
      <c r="U76" s="16">
        <v>585</v>
      </c>
      <c r="V76" s="16"/>
      <c r="W76" s="16" t="s">
        <v>30</v>
      </c>
    </row>
    <row r="77" spans="1:23" s="17" customFormat="1" ht="31.5">
      <c r="A77" s="3">
        <v>57</v>
      </c>
      <c r="B77" s="16" t="s">
        <v>15</v>
      </c>
      <c r="C77" s="16">
        <f>SUM(D77:U77)</f>
        <v>10598.199999999999</v>
      </c>
      <c r="D77" s="16">
        <v>3265.9</v>
      </c>
      <c r="E77" s="16">
        <v>2963</v>
      </c>
      <c r="F77" s="16">
        <v>1099.2</v>
      </c>
      <c r="G77" s="16">
        <v>1656.6</v>
      </c>
      <c r="H77" s="16"/>
      <c r="I77" s="16">
        <v>1613.5</v>
      </c>
      <c r="J77" s="16"/>
      <c r="K77" s="16">
        <v>0</v>
      </c>
      <c r="L77" s="16"/>
      <c r="M77" s="16">
        <v>0</v>
      </c>
      <c r="N77" s="16"/>
      <c r="O77" s="16">
        <v>0</v>
      </c>
      <c r="P77" s="16"/>
      <c r="Q77" s="16">
        <v>0</v>
      </c>
      <c r="R77" s="16"/>
      <c r="S77" s="16">
        <v>0</v>
      </c>
      <c r="T77" s="16"/>
      <c r="U77" s="16">
        <v>0</v>
      </c>
      <c r="V77" s="16"/>
      <c r="W77" s="16" t="s">
        <v>30</v>
      </c>
    </row>
    <row r="78" spans="1:23" s="17" customFormat="1" ht="15.75">
      <c r="A78" s="3">
        <v>58</v>
      </c>
      <c r="B78" s="56" t="s">
        <v>19</v>
      </c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28"/>
      <c r="P78" s="28"/>
      <c r="Q78" s="28"/>
      <c r="R78" s="28"/>
      <c r="S78" s="28"/>
      <c r="T78" s="28"/>
      <c r="U78" s="28"/>
      <c r="V78" s="28"/>
      <c r="W78" s="28"/>
    </row>
    <row r="79" spans="1:23" s="17" customFormat="1" ht="43.5" customHeight="1">
      <c r="A79" s="3">
        <v>59</v>
      </c>
      <c r="B79" s="31" t="s">
        <v>27</v>
      </c>
      <c r="C79" s="16">
        <f>SUM(D79:U79)</f>
        <v>40167.7</v>
      </c>
      <c r="D79" s="16">
        <f>D80+D81+D82+D83</f>
        <v>12218.399999999998</v>
      </c>
      <c r="E79" s="16">
        <v>9876.1</v>
      </c>
      <c r="F79" s="16">
        <f>F80+F81+F82+F83</f>
        <v>3663.5</v>
      </c>
      <c r="G79" s="16">
        <f>G80+G81+G82+G83</f>
        <v>5521.6</v>
      </c>
      <c r="H79" s="16"/>
      <c r="I79" s="16">
        <f>I80+I81+I82+I83</f>
        <v>5378.1</v>
      </c>
      <c r="J79" s="16"/>
      <c r="K79" s="16">
        <f>K80+K81+K82+K83</f>
        <v>585</v>
      </c>
      <c r="L79" s="16"/>
      <c r="M79" s="16">
        <f>M80+M81+M82+M83</f>
        <v>585</v>
      </c>
      <c r="N79" s="16"/>
      <c r="O79" s="16">
        <f>O80+O81+O82+O83</f>
        <v>585</v>
      </c>
      <c r="P79" s="16"/>
      <c r="Q79" s="16">
        <f>Q80+Q81+Q82+Q83</f>
        <v>585</v>
      </c>
      <c r="R79" s="16"/>
      <c r="S79" s="16">
        <f>S80+S81+S82+S83</f>
        <v>585</v>
      </c>
      <c r="T79" s="16"/>
      <c r="U79" s="16">
        <f>U80+U81+U82+U83</f>
        <v>585</v>
      </c>
      <c r="V79" s="16"/>
      <c r="W79" s="16" t="s">
        <v>30</v>
      </c>
    </row>
    <row r="80" spans="1:23" s="17" customFormat="1" ht="15.75">
      <c r="A80" s="3">
        <v>60</v>
      </c>
      <c r="B80" s="16" t="s">
        <v>12</v>
      </c>
      <c r="C80" s="16">
        <f>SUM(D80:U80)</f>
        <v>7394.652029999999</v>
      </c>
      <c r="D80" s="16">
        <v>2681.7</v>
      </c>
      <c r="E80" s="16">
        <v>2086.7</v>
      </c>
      <c r="F80" s="16">
        <v>696.2</v>
      </c>
      <c r="G80" s="16">
        <v>871.35203</v>
      </c>
      <c r="H80" s="16"/>
      <c r="I80" s="16">
        <v>1058.7</v>
      </c>
      <c r="J80" s="16"/>
      <c r="K80" s="16">
        <v>0</v>
      </c>
      <c r="L80" s="16"/>
      <c r="M80" s="16">
        <v>0</v>
      </c>
      <c r="N80" s="16"/>
      <c r="O80" s="16">
        <v>0</v>
      </c>
      <c r="P80" s="16"/>
      <c r="Q80" s="16">
        <v>0</v>
      </c>
      <c r="R80" s="16"/>
      <c r="S80" s="16">
        <v>0</v>
      </c>
      <c r="T80" s="16"/>
      <c r="U80" s="16">
        <v>0</v>
      </c>
      <c r="V80" s="16"/>
      <c r="W80" s="16" t="s">
        <v>30</v>
      </c>
    </row>
    <row r="81" spans="1:23" s="17" customFormat="1" ht="15.75">
      <c r="A81" s="3">
        <v>61</v>
      </c>
      <c r="B81" s="16" t="s">
        <v>13</v>
      </c>
      <c r="C81" s="16">
        <f>SUM(D81:U81)</f>
        <v>15622.44797</v>
      </c>
      <c r="D81" s="16">
        <v>5698.4</v>
      </c>
      <c r="E81" s="16">
        <v>4176.4</v>
      </c>
      <c r="F81" s="16">
        <v>1283.1</v>
      </c>
      <c r="G81" s="16">
        <v>2343.64797</v>
      </c>
      <c r="H81" s="16"/>
      <c r="I81" s="16">
        <v>2120.9</v>
      </c>
      <c r="J81" s="16"/>
      <c r="K81" s="16">
        <v>0</v>
      </c>
      <c r="L81" s="16"/>
      <c r="M81" s="16">
        <v>0</v>
      </c>
      <c r="N81" s="16"/>
      <c r="O81" s="16">
        <v>0</v>
      </c>
      <c r="P81" s="16"/>
      <c r="Q81" s="16">
        <v>0</v>
      </c>
      <c r="R81" s="16"/>
      <c r="S81" s="16">
        <v>0</v>
      </c>
      <c r="T81" s="16"/>
      <c r="U81" s="16">
        <v>0</v>
      </c>
      <c r="V81" s="16"/>
      <c r="W81" s="16" t="s">
        <v>30</v>
      </c>
    </row>
    <row r="82" spans="1:23" s="17" customFormat="1" ht="15.75">
      <c r="A82" s="3">
        <v>62</v>
      </c>
      <c r="B82" s="16" t="s">
        <v>14</v>
      </c>
      <c r="C82" s="16">
        <f>SUM(D82:U82)</f>
        <v>6552.4</v>
      </c>
      <c r="D82" s="16">
        <v>572.4</v>
      </c>
      <c r="E82" s="16">
        <v>650</v>
      </c>
      <c r="F82" s="16">
        <v>585</v>
      </c>
      <c r="G82" s="16">
        <v>650</v>
      </c>
      <c r="H82" s="16"/>
      <c r="I82" s="16">
        <v>585</v>
      </c>
      <c r="J82" s="16"/>
      <c r="K82" s="16">
        <v>585</v>
      </c>
      <c r="L82" s="16"/>
      <c r="M82" s="16">
        <v>585</v>
      </c>
      <c r="N82" s="16"/>
      <c r="O82" s="16">
        <v>585</v>
      </c>
      <c r="P82" s="16"/>
      <c r="Q82" s="16">
        <v>585</v>
      </c>
      <c r="R82" s="16"/>
      <c r="S82" s="16">
        <v>585</v>
      </c>
      <c r="T82" s="16"/>
      <c r="U82" s="16">
        <v>585</v>
      </c>
      <c r="V82" s="16"/>
      <c r="W82" s="16" t="s">
        <v>30</v>
      </c>
    </row>
    <row r="83" spans="1:23" s="17" customFormat="1" ht="32.25" customHeight="1">
      <c r="A83" s="3">
        <v>63</v>
      </c>
      <c r="B83" s="16" t="s">
        <v>15</v>
      </c>
      <c r="C83" s="16">
        <f>SUM(D83:U83)</f>
        <v>10598.199999999999</v>
      </c>
      <c r="D83" s="16">
        <v>3265.9</v>
      </c>
      <c r="E83" s="16">
        <v>2963</v>
      </c>
      <c r="F83" s="16">
        <v>1099.2</v>
      </c>
      <c r="G83" s="16">
        <v>1656.6</v>
      </c>
      <c r="H83" s="16"/>
      <c r="I83" s="16">
        <v>1613.5</v>
      </c>
      <c r="J83" s="16"/>
      <c r="K83" s="16">
        <v>0</v>
      </c>
      <c r="L83" s="16"/>
      <c r="M83" s="16">
        <v>0</v>
      </c>
      <c r="N83" s="16"/>
      <c r="O83" s="16">
        <v>0</v>
      </c>
      <c r="P83" s="16"/>
      <c r="Q83" s="16">
        <v>0</v>
      </c>
      <c r="R83" s="16"/>
      <c r="S83" s="16">
        <v>0</v>
      </c>
      <c r="T83" s="16"/>
      <c r="U83" s="16">
        <v>0</v>
      </c>
      <c r="V83" s="16"/>
      <c r="W83" s="16" t="s">
        <v>30</v>
      </c>
    </row>
    <row r="84" spans="1:23" s="17" customFormat="1" ht="12.75" customHeight="1">
      <c r="A84" s="57">
        <v>64</v>
      </c>
      <c r="B84" s="58" t="s">
        <v>40</v>
      </c>
      <c r="C84" s="45">
        <f>C86+C87+C88+C89</f>
        <v>40167.7</v>
      </c>
      <c r="D84" s="59">
        <f>D86+D87+D88+D89</f>
        <v>12218.399999999998</v>
      </c>
      <c r="E84" s="45">
        <f aca="true" t="shared" si="26" ref="E84:M84">E86+E87+E88+E89</f>
        <v>9876.099999999999</v>
      </c>
      <c r="F84" s="44">
        <f t="shared" si="26"/>
        <v>3663.5</v>
      </c>
      <c r="G84" s="44">
        <f t="shared" si="26"/>
        <v>5521.6</v>
      </c>
      <c r="H84" s="45"/>
      <c r="I84" s="44">
        <f t="shared" si="26"/>
        <v>5378.1</v>
      </c>
      <c r="J84" s="45"/>
      <c r="K84" s="44">
        <f t="shared" si="26"/>
        <v>585</v>
      </c>
      <c r="L84" s="45"/>
      <c r="M84" s="44">
        <f t="shared" si="26"/>
        <v>585</v>
      </c>
      <c r="N84" s="45"/>
      <c r="O84" s="44">
        <f>O86+O87+O88+O89</f>
        <v>585</v>
      </c>
      <c r="P84" s="45"/>
      <c r="Q84" s="44">
        <f>Q86+Q87+Q88+Q89</f>
        <v>585</v>
      </c>
      <c r="R84" s="45"/>
      <c r="S84" s="44">
        <f>S86+S87+S88+S89</f>
        <v>585</v>
      </c>
      <c r="T84" s="45"/>
      <c r="U84" s="44">
        <f>U86+U87+U88+U89</f>
        <v>585</v>
      </c>
      <c r="V84" s="45"/>
      <c r="W84" s="54" t="s">
        <v>31</v>
      </c>
    </row>
    <row r="85" spans="1:23" s="17" customFormat="1" ht="81.75" customHeight="1">
      <c r="A85" s="57"/>
      <c r="B85" s="58"/>
      <c r="C85" s="46"/>
      <c r="D85" s="59"/>
      <c r="E85" s="46"/>
      <c r="F85" s="44"/>
      <c r="G85" s="44"/>
      <c r="H85" s="46"/>
      <c r="I85" s="44"/>
      <c r="J85" s="46"/>
      <c r="K85" s="44"/>
      <c r="L85" s="46"/>
      <c r="M85" s="44"/>
      <c r="N85" s="46"/>
      <c r="O85" s="44"/>
      <c r="P85" s="46"/>
      <c r="Q85" s="44"/>
      <c r="R85" s="46"/>
      <c r="S85" s="44"/>
      <c r="T85" s="46"/>
      <c r="U85" s="44"/>
      <c r="V85" s="46"/>
      <c r="W85" s="55"/>
    </row>
    <row r="86" spans="1:23" s="17" customFormat="1" ht="22.5" customHeight="1">
      <c r="A86" s="3">
        <v>65</v>
      </c>
      <c r="B86" s="16" t="s">
        <v>12</v>
      </c>
      <c r="C86" s="27">
        <f>SUM(D86:U86)</f>
        <v>7394.652029999999</v>
      </c>
      <c r="D86" s="16">
        <v>2681.7</v>
      </c>
      <c r="E86" s="16">
        <v>2086.7</v>
      </c>
      <c r="F86" s="16">
        <v>696.2</v>
      </c>
      <c r="G86" s="16">
        <v>871.35203</v>
      </c>
      <c r="H86" s="16"/>
      <c r="I86" s="16">
        <v>1058.7</v>
      </c>
      <c r="J86" s="16"/>
      <c r="K86" s="16">
        <v>0</v>
      </c>
      <c r="L86" s="16"/>
      <c r="M86" s="16">
        <v>0</v>
      </c>
      <c r="N86" s="16"/>
      <c r="O86" s="16">
        <v>0</v>
      </c>
      <c r="P86" s="16"/>
      <c r="Q86" s="16">
        <v>0</v>
      </c>
      <c r="R86" s="16"/>
      <c r="S86" s="16">
        <v>0</v>
      </c>
      <c r="T86" s="16"/>
      <c r="U86" s="16">
        <v>0</v>
      </c>
      <c r="V86" s="16"/>
      <c r="W86" s="16" t="s">
        <v>30</v>
      </c>
    </row>
    <row r="87" spans="1:23" s="17" customFormat="1" ht="20.25" customHeight="1">
      <c r="A87" s="3">
        <v>66</v>
      </c>
      <c r="B87" s="16" t="s">
        <v>13</v>
      </c>
      <c r="C87" s="16">
        <f>SUM(D87:U87)</f>
        <v>15622.44797</v>
      </c>
      <c r="D87" s="16">
        <v>5698.4</v>
      </c>
      <c r="E87" s="16">
        <v>4176.4</v>
      </c>
      <c r="F87" s="16">
        <v>1283.1</v>
      </c>
      <c r="G87" s="16">
        <v>2343.64797</v>
      </c>
      <c r="H87" s="16"/>
      <c r="I87" s="16">
        <v>2120.9</v>
      </c>
      <c r="J87" s="16"/>
      <c r="K87" s="16">
        <v>0</v>
      </c>
      <c r="L87" s="16"/>
      <c r="M87" s="16">
        <v>0</v>
      </c>
      <c r="N87" s="16"/>
      <c r="O87" s="16">
        <v>0</v>
      </c>
      <c r="P87" s="16"/>
      <c r="Q87" s="16">
        <v>0</v>
      </c>
      <c r="R87" s="16"/>
      <c r="S87" s="16">
        <v>0</v>
      </c>
      <c r="T87" s="16"/>
      <c r="U87" s="16">
        <v>0</v>
      </c>
      <c r="V87" s="16"/>
      <c r="W87" s="16" t="s">
        <v>30</v>
      </c>
    </row>
    <row r="88" spans="1:23" s="17" customFormat="1" ht="16.5" customHeight="1">
      <c r="A88" s="3">
        <v>67</v>
      </c>
      <c r="B88" s="16" t="s">
        <v>14</v>
      </c>
      <c r="C88" s="16">
        <f>SUM(D88:U88)</f>
        <v>6552.4</v>
      </c>
      <c r="D88" s="16">
        <v>572.4</v>
      </c>
      <c r="E88" s="16">
        <v>650</v>
      </c>
      <c r="F88" s="16">
        <v>585</v>
      </c>
      <c r="G88" s="16">
        <v>650</v>
      </c>
      <c r="H88" s="16"/>
      <c r="I88" s="16">
        <v>585</v>
      </c>
      <c r="J88" s="16"/>
      <c r="K88" s="16">
        <v>585</v>
      </c>
      <c r="L88" s="16"/>
      <c r="M88" s="16">
        <v>585</v>
      </c>
      <c r="N88" s="16"/>
      <c r="O88" s="16">
        <v>585</v>
      </c>
      <c r="P88" s="16"/>
      <c r="Q88" s="16">
        <v>585</v>
      </c>
      <c r="R88" s="16"/>
      <c r="S88" s="16">
        <v>585</v>
      </c>
      <c r="T88" s="16"/>
      <c r="U88" s="16">
        <v>585</v>
      </c>
      <c r="V88" s="16"/>
      <c r="W88" s="16" t="s">
        <v>30</v>
      </c>
    </row>
    <row r="89" spans="1:23" s="17" customFormat="1" ht="32.25" customHeight="1">
      <c r="A89" s="3">
        <v>68</v>
      </c>
      <c r="B89" s="16" t="s">
        <v>15</v>
      </c>
      <c r="C89" s="16">
        <f>SUM(D89:U89)</f>
        <v>10598.199999999999</v>
      </c>
      <c r="D89" s="16">
        <v>3265.9</v>
      </c>
      <c r="E89" s="16">
        <v>2963</v>
      </c>
      <c r="F89" s="16">
        <v>1099.2</v>
      </c>
      <c r="G89" s="16">
        <v>1656.6</v>
      </c>
      <c r="H89" s="16"/>
      <c r="I89" s="16">
        <v>1613.5</v>
      </c>
      <c r="J89" s="16"/>
      <c r="K89" s="16">
        <v>0</v>
      </c>
      <c r="L89" s="16"/>
      <c r="M89" s="16">
        <v>0</v>
      </c>
      <c r="N89" s="16"/>
      <c r="O89" s="16">
        <v>0</v>
      </c>
      <c r="P89" s="16"/>
      <c r="Q89" s="16">
        <v>0</v>
      </c>
      <c r="R89" s="16"/>
      <c r="S89" s="16">
        <v>0</v>
      </c>
      <c r="T89" s="16"/>
      <c r="U89" s="16">
        <v>0</v>
      </c>
      <c r="V89" s="16"/>
      <c r="W89" s="16" t="s">
        <v>30</v>
      </c>
    </row>
    <row r="90" spans="2:23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2:23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ht="12.75">
      <c r="B92" s="9" t="s">
        <v>42</v>
      </c>
    </row>
  </sheetData>
  <sheetProtection/>
  <mergeCells count="121">
    <mergeCell ref="N84:N85"/>
    <mergeCell ref="G14:H14"/>
    <mergeCell ref="I14:J14"/>
    <mergeCell ref="K14:L14"/>
    <mergeCell ref="M14:N14"/>
    <mergeCell ref="L47:L48"/>
    <mergeCell ref="N47:N48"/>
    <mergeCell ref="H56:H57"/>
    <mergeCell ref="J56:J57"/>
    <mergeCell ref="L56:L57"/>
    <mergeCell ref="K15:L15"/>
    <mergeCell ref="M15:N15"/>
    <mergeCell ref="J47:J48"/>
    <mergeCell ref="M47:M48"/>
    <mergeCell ref="I56:I57"/>
    <mergeCell ref="M56:M57"/>
    <mergeCell ref="B54:M54"/>
    <mergeCell ref="N62:N65"/>
    <mergeCell ref="A8:M8"/>
    <mergeCell ref="A9:M9"/>
    <mergeCell ref="A10:M10"/>
    <mergeCell ref="A11:M11"/>
    <mergeCell ref="E47:E48"/>
    <mergeCell ref="H47:H48"/>
    <mergeCell ref="N56:N57"/>
    <mergeCell ref="G15:H15"/>
    <mergeCell ref="I15:J15"/>
    <mergeCell ref="A13:A14"/>
    <mergeCell ref="B13:B14"/>
    <mergeCell ref="G47:G48"/>
    <mergeCell ref="I47:I48"/>
    <mergeCell ref="K47:K48"/>
    <mergeCell ref="A47:A48"/>
    <mergeCell ref="C47:C48"/>
    <mergeCell ref="D47:D48"/>
    <mergeCell ref="B33:M33"/>
    <mergeCell ref="B40:M40"/>
    <mergeCell ref="A56:A57"/>
    <mergeCell ref="C56:C57"/>
    <mergeCell ref="D56:D57"/>
    <mergeCell ref="E56:E57"/>
    <mergeCell ref="F56:F57"/>
    <mergeCell ref="G56:G57"/>
    <mergeCell ref="B56:B57"/>
    <mergeCell ref="A84:A85"/>
    <mergeCell ref="B84:B85"/>
    <mergeCell ref="D84:D85"/>
    <mergeCell ref="E84:E85"/>
    <mergeCell ref="I62:I65"/>
    <mergeCell ref="A62:A65"/>
    <mergeCell ref="B62:B65"/>
    <mergeCell ref="C62:C65"/>
    <mergeCell ref="D62:D65"/>
    <mergeCell ref="E62:E65"/>
    <mergeCell ref="B78:N78"/>
    <mergeCell ref="F84:F85"/>
    <mergeCell ref="G84:G85"/>
    <mergeCell ref="C84:C85"/>
    <mergeCell ref="I84:I85"/>
    <mergeCell ref="K84:K85"/>
    <mergeCell ref="M84:M85"/>
    <mergeCell ref="H84:H85"/>
    <mergeCell ref="J84:J85"/>
    <mergeCell ref="L84:L85"/>
    <mergeCell ref="M62:M65"/>
    <mergeCell ref="K56:K57"/>
    <mergeCell ref="F47:F48"/>
    <mergeCell ref="K62:K65"/>
    <mergeCell ref="G62:G65"/>
    <mergeCell ref="F62:F65"/>
    <mergeCell ref="H62:H65"/>
    <mergeCell ref="J62:J65"/>
    <mergeCell ref="L62:L65"/>
    <mergeCell ref="O47:O48"/>
    <mergeCell ref="O56:O57"/>
    <mergeCell ref="O62:O65"/>
    <mergeCell ref="O84:O85"/>
    <mergeCell ref="O14:P14"/>
    <mergeCell ref="O15:P15"/>
    <mergeCell ref="P47:P48"/>
    <mergeCell ref="P56:P57"/>
    <mergeCell ref="P62:P65"/>
    <mergeCell ref="P84:P85"/>
    <mergeCell ref="Q14:R14"/>
    <mergeCell ref="Q15:R15"/>
    <mergeCell ref="Q47:Q48"/>
    <mergeCell ref="R47:R48"/>
    <mergeCell ref="Q56:Q57"/>
    <mergeCell ref="R56:R57"/>
    <mergeCell ref="Q62:Q65"/>
    <mergeCell ref="R62:R65"/>
    <mergeCell ref="Q84:Q85"/>
    <mergeCell ref="R84:R85"/>
    <mergeCell ref="S14:T14"/>
    <mergeCell ref="S15:T15"/>
    <mergeCell ref="S47:S48"/>
    <mergeCell ref="T47:T48"/>
    <mergeCell ref="S56:S57"/>
    <mergeCell ref="T56:T57"/>
    <mergeCell ref="U14:V14"/>
    <mergeCell ref="U15:V15"/>
    <mergeCell ref="U47:U48"/>
    <mergeCell ref="V47:V48"/>
    <mergeCell ref="U56:U57"/>
    <mergeCell ref="V56:V57"/>
    <mergeCell ref="S84:S85"/>
    <mergeCell ref="T84:T85"/>
    <mergeCell ref="W62:W65"/>
    <mergeCell ref="W84:W85"/>
    <mergeCell ref="U62:U65"/>
    <mergeCell ref="V62:V65"/>
    <mergeCell ref="U4:W4"/>
    <mergeCell ref="C13:V13"/>
    <mergeCell ref="B72:W72"/>
    <mergeCell ref="U84:U85"/>
    <mergeCell ref="V84:V85"/>
    <mergeCell ref="W13:W14"/>
    <mergeCell ref="W47:W48"/>
    <mergeCell ref="W56:W57"/>
    <mergeCell ref="S62:S65"/>
    <mergeCell ref="T62:T65"/>
  </mergeCells>
  <printOptions/>
  <pageMargins left="0.7874015748031497" right="0.5905511811023623" top="0.5905511811023623" bottom="0.7874015748031497" header="0.5118110236220472" footer="0.5118110236220472"/>
  <pageSetup horizontalDpi="600" verticalDpi="600" orientation="landscape" paperSize="9" scale="58" r:id="rId1"/>
  <rowBreaks count="3" manualBreakCount="3">
    <brk id="32" max="255" man="1"/>
    <brk id="55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2019-01-16T05:17:43Z</cp:lastPrinted>
  <dcterms:created xsi:type="dcterms:W3CDTF">1996-10-08T23:32:33Z</dcterms:created>
  <dcterms:modified xsi:type="dcterms:W3CDTF">2019-01-18T06:35:16Z</dcterms:modified>
  <cp:category/>
  <cp:version/>
  <cp:contentType/>
  <cp:contentStatus/>
</cp:coreProperties>
</file>