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<sst xmlns="http://schemas.openxmlformats.org/spreadsheetml/2006/main" count="1599" uniqueCount="181">
  <si>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</si>
  <si>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</si>
  <si>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</si>
  <si>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</si>
  <si>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</si>
  <si>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</si>
  <si>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</si>
  <si>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</si>
  <si>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</si>
  <si>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</si>
  <si>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</si>
  <si>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</si>
  <si>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</si>
  <si>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</si>
  <si>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</si>
  <si>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</si>
  <si>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</si>
  <si>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</si>
  <si>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</si>
  <si>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</si>
  <si>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</si>
  <si>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</si>
  <si>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</si>
  <si>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</si>
  <si>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</si>
  <si>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</si>
  <si>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</si>
  <si>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</si>
  <si>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</si>
  <si>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</si>
  <si>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</si>
  <si>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</si>
  <si>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</si>
  <si>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</si>
  <si>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</si>
  <si>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</si>
  <si>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</si>
  <si>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</si>
  <si>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</si>
  <si>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</si>
  <si>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</si>
  <si>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</si>
  <si>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</si>
  <si>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</si>
  <si>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</si>
  <si>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</si>
  <si>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</si>
  <si>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</si>
  <si>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</si>
  <si>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</si>
  <si>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</si>
  <si>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</si>
  <si>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</si>
  <si>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</si>
  <si>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</si>
  <si>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</si>
  <si>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</si>
  <si>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</si>
  <si>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</si>
  <si>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</si>
  <si>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</si>
  <si>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</si>
  <si>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</si>
  <si>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</si>
  <si>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</si>
  <si>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</si>
  <si>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</si>
  <si>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</si>
  <si>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</si>
  <si>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</si>
  <si>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</si>
  <si>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</si>
  <si>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</si>
  <si>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</si>
  <si>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</si>
  <si>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</si>
  <si>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</si>
  <si>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</si>
  <si>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</si>
  <si>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</si>
  <si>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</si>
  <si>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</si>
  <si>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</si>
  <si>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</si>
  <si>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</si>
  <si>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</si>
  <si>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</si>
  <si>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</si>
  <si>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</si>
  <si>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</si>
  <si>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</si>
  <si>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</si>
  <si>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</si>
  <si>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</si>
  <si>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</si>
  <si>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</si>
  <si>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</si>
  <si>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</si>
  <si>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</si>
  <si>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</si>
  <si>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</si>
  <si>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</si>
  <si>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</si>
  <si>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</si>
  <si>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</si>
  <si>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</si>
  <si>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</si>
  <si>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</si>
  <si>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</si>
  <si>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</si>
  <si>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</si>
  <si>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</si>
  <si>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</si>
  <si>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</si>
  <si>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</si>
  <si>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</si>
  <si>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</si>
  <si>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</si>
  <si>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</si>
  <si>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</si>
  <si>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</si>
  <si>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</si>
  <si>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</si>
  <si>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</si>
  <si>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</si>
  <si>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</si>
  <si>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</si>
  <si>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</si>
  <si>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</si>
  <si>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</si>
  <si>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</si>
  <si>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</si>
  <si>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</si>
  <si>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</si>
  <si>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</si>
  <si>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</si>
  <si>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</si>
  <si>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</si>
  <si>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</si>
  <si>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</si>
  <si>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</si>
  <si>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</si>
  <si>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</si>
  <si>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</si>
  <si>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</si>
  <si>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</si>
  <si>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</si>
  <si>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</si>
  <si>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</si>
  <si>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</si>
  <si>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58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</si>
  <si>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</si>
  <si>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</si>
  <si>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</si>
  <si>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</si>
  <si>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</si>
  <si>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</si>
  <si>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</si>
  <si>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</si>
  <si>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</si>
  <si>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</si>
  <si>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</si>
  <si>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</si>
  <si>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</si>
  <si>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</si>
  <si>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</si>
  <si>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</si>
  <si>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</si>
  <si>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</si>
  <si>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</si>
  <si>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</si>
  <si>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</si>
  <si>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</si>
  <si>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</si>
  <si>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</si>
  <si>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</si>
  <si>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</si>
  <si>
    <t>Мероприятие 5.16 Обновление материально-ехнической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</si>
  <si>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Номер строки задач, целевых показателей на достижение которых направлены мероприятия</t>
  </si>
  <si>
    <t>Мероприятие 5.17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</si>
  <si>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Приложение №2 к Постановлению Администрации Муниципального образования Красноуфимский округ                                                                                                  от _______2019 г. № ____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</si>
</sst>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2" t="s">
        <v>19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zoomScalePageLayoutView="0" workbookViewId="0" topLeftCell="A1">
      <selection activeCell="G1" sqref="G1:O1"/>
    </sheetView>
  </sheetViews>
  <sheetFormatPr defaultColWidth="9.140625" defaultRowHeight="12.75"/>
  <cols>
    <col min="1" max="1" width="5.140625" style="62" customWidth="1"/>
    <col min="2" max="2" width="38.7109375" style="62" customWidth="1"/>
    <col min="3" max="3" width="14.421875" style="62" customWidth="1"/>
    <col min="4" max="4" width="14.28125" style="62" customWidth="1"/>
    <col min="5" max="5" width="13.00390625" style="68" customWidth="1"/>
    <col min="6" max="6" width="13.28125" style="68" customWidth="1"/>
    <col min="7" max="7" width="13.57421875" style="68" customWidth="1"/>
    <col min="8" max="8" width="13.140625" style="68" customWidth="1"/>
    <col min="9" max="10" width="13.421875" style="68" customWidth="1"/>
    <col min="11" max="14" width="13.7109375" style="68" customWidth="1"/>
    <col min="15" max="15" width="13.140625" style="62" customWidth="1"/>
    <col min="16" max="16384" width="9.140625" style="62" customWidth="1"/>
  </cols>
  <sheetData>
    <row r="1" spans="7:15" ht="30.75" customHeight="1">
      <c r="G1" s="88" t="s">
        <v>180</v>
      </c>
      <c r="H1" s="88"/>
      <c r="I1" s="88"/>
      <c r="J1" s="88"/>
      <c r="K1" s="88"/>
      <c r="L1" s="88"/>
      <c r="M1" s="88"/>
      <c r="N1" s="88"/>
      <c r="O1" s="88"/>
    </row>
    <row r="2" spans="3:15" ht="42" customHeight="1">
      <c r="C2" s="63"/>
      <c r="G2" s="89" t="s">
        <v>166</v>
      </c>
      <c r="H2" s="90"/>
      <c r="I2" s="90"/>
      <c r="J2" s="90"/>
      <c r="K2" s="90"/>
      <c r="L2" s="90"/>
      <c r="M2" s="90"/>
      <c r="N2" s="90"/>
      <c r="O2" s="90"/>
    </row>
    <row r="3" spans="1:15" ht="30" customHeight="1">
      <c r="A3" s="74" t="s">
        <v>165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69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93" t="s">
        <v>166</v>
      </c>
      <c r="L4" s="94"/>
      <c r="M4" s="94"/>
      <c r="N4" s="94"/>
      <c r="O4" s="60"/>
    </row>
    <row r="5" spans="1:15" ht="36" customHeight="1">
      <c r="A5" s="91" t="s">
        <v>165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7:15" ht="24.75" customHeight="1">
      <c r="G6" s="69"/>
      <c r="H6" s="69"/>
      <c r="I6" s="69"/>
      <c r="J6" s="69"/>
      <c r="K6" s="69"/>
      <c r="L6" s="69"/>
      <c r="M6" s="71"/>
      <c r="N6" s="71"/>
      <c r="O6" s="71"/>
    </row>
    <row r="7" spans="1:15" ht="175.5" customHeight="1">
      <c r="A7" s="52" t="s">
        <v>14</v>
      </c>
      <c r="B7" s="52" t="s">
        <v>15</v>
      </c>
      <c r="C7" s="85" t="s">
        <v>16</v>
      </c>
      <c r="D7" s="86"/>
      <c r="E7" s="86"/>
      <c r="F7" s="86"/>
      <c r="G7" s="86"/>
      <c r="H7" s="86"/>
      <c r="I7" s="86"/>
      <c r="J7" s="86"/>
      <c r="K7" s="86"/>
      <c r="L7" s="95"/>
      <c r="M7" s="95"/>
      <c r="N7" s="96"/>
      <c r="O7" s="55" t="s">
        <v>178</v>
      </c>
    </row>
    <row r="8" spans="1:15" ht="15.75">
      <c r="A8" s="53"/>
      <c r="B8" s="39"/>
      <c r="C8" s="37" t="s">
        <v>3</v>
      </c>
      <c r="D8" s="37">
        <v>2014</v>
      </c>
      <c r="E8" s="37">
        <v>2015</v>
      </c>
      <c r="F8" s="37">
        <v>2016</v>
      </c>
      <c r="G8" s="37">
        <v>2017</v>
      </c>
      <c r="H8" s="37">
        <v>2018</v>
      </c>
      <c r="I8" s="37">
        <v>2019</v>
      </c>
      <c r="J8" s="37">
        <v>2020</v>
      </c>
      <c r="K8" s="37">
        <v>2021</v>
      </c>
      <c r="L8" s="37">
        <v>2022</v>
      </c>
      <c r="M8" s="37">
        <v>2023</v>
      </c>
      <c r="N8" s="37">
        <v>2024</v>
      </c>
      <c r="O8" s="40"/>
    </row>
    <row r="9" spans="1:15" ht="31.5">
      <c r="A9" s="52">
        <v>1</v>
      </c>
      <c r="B9" s="27" t="s">
        <v>4</v>
      </c>
      <c r="C9" s="31">
        <f>C10+C11+C12</f>
        <v>5535036509.33</v>
      </c>
      <c r="D9" s="31">
        <f aca="true" t="shared" si="0" ref="D9:N9">D10+D11+D12</f>
        <v>750051485.28</v>
      </c>
      <c r="E9" s="61">
        <f t="shared" si="0"/>
        <v>701226310.52</v>
      </c>
      <c r="F9" s="61">
        <f t="shared" si="0"/>
        <v>600513115.84</v>
      </c>
      <c r="G9" s="61">
        <f t="shared" si="0"/>
        <v>630464274.06</v>
      </c>
      <c r="H9" s="61">
        <f t="shared" si="0"/>
        <v>714170913.53</v>
      </c>
      <c r="I9" s="61">
        <f t="shared" si="0"/>
        <v>717479410.1</v>
      </c>
      <c r="J9" s="61">
        <f t="shared" si="0"/>
        <v>702309500</v>
      </c>
      <c r="K9" s="61">
        <f t="shared" si="0"/>
        <v>718821500</v>
      </c>
      <c r="L9" s="61">
        <f t="shared" si="0"/>
        <v>701195492.65</v>
      </c>
      <c r="M9" s="61">
        <f t="shared" si="0"/>
        <v>701195492.65</v>
      </c>
      <c r="N9" s="61">
        <f t="shared" si="0"/>
        <v>601354492.65</v>
      </c>
      <c r="O9" s="28"/>
    </row>
    <row r="10" spans="1:15" ht="15.75">
      <c r="A10" s="52">
        <v>2</v>
      </c>
      <c r="B10" s="27" t="s">
        <v>0</v>
      </c>
      <c r="C10" s="31">
        <f>D10+E10+F10+G10+H10+I10+K10+J10</f>
        <v>65229160</v>
      </c>
      <c r="D10" s="31">
        <f>D109+D29</f>
        <v>63286425</v>
      </c>
      <c r="E10" s="61">
        <f aca="true" t="shared" si="1" ref="E10:K10">E15+E38+E91</f>
        <v>844631</v>
      </c>
      <c r="F10" s="61">
        <f t="shared" si="1"/>
        <v>1098104</v>
      </c>
      <c r="G10" s="61">
        <f t="shared" si="1"/>
        <v>0</v>
      </c>
      <c r="H10" s="61">
        <f t="shared" si="1"/>
        <v>0</v>
      </c>
      <c r="I10" s="61">
        <f t="shared" si="1"/>
        <v>0</v>
      </c>
      <c r="J10" s="61">
        <f>J15+J38+J91</f>
        <v>0</v>
      </c>
      <c r="K10" s="61">
        <f t="shared" si="1"/>
        <v>0</v>
      </c>
      <c r="L10" s="61">
        <f>L15+L38+L91</f>
        <v>0</v>
      </c>
      <c r="M10" s="61">
        <f>M15+M38+M91</f>
        <v>0</v>
      </c>
      <c r="N10" s="61">
        <f>N15+N38+N91</f>
        <v>0</v>
      </c>
      <c r="O10" s="28"/>
    </row>
    <row r="11" spans="1:15" ht="15.75">
      <c r="A11" s="52">
        <v>3</v>
      </c>
      <c r="B11" s="27" t="s">
        <v>1</v>
      </c>
      <c r="C11" s="31">
        <f>D11+E11+F11+G11+H11+I11+K11+J11</f>
        <v>3246353411.41</v>
      </c>
      <c r="D11" s="31">
        <f>D16+D39+D78+D92</f>
        <v>404293900</v>
      </c>
      <c r="E11" s="61">
        <f>E16+E39+E78+E92</f>
        <v>375970508.4</v>
      </c>
      <c r="F11" s="61">
        <f>F16+F39+F78+F92</f>
        <v>373906407</v>
      </c>
      <c r="G11" s="61">
        <f>G16+G39+G78+G92+G67</f>
        <v>391280042</v>
      </c>
      <c r="H11" s="61">
        <f aca="true" t="shared" si="2" ref="H11:N11">H16+H39+H78+H92+H166+H67</f>
        <v>420674903.01</v>
      </c>
      <c r="I11" s="61">
        <f t="shared" si="2"/>
        <v>425039051</v>
      </c>
      <c r="J11" s="61">
        <f t="shared" si="2"/>
        <v>416438300</v>
      </c>
      <c r="K11" s="61">
        <f t="shared" si="2"/>
        <v>438750300</v>
      </c>
      <c r="L11" s="61">
        <f t="shared" si="2"/>
        <v>438750300</v>
      </c>
      <c r="M11" s="61">
        <f t="shared" si="2"/>
        <v>438750300</v>
      </c>
      <c r="N11" s="61">
        <f t="shared" si="2"/>
        <v>338909300</v>
      </c>
      <c r="O11" s="28"/>
    </row>
    <row r="12" spans="1:15" ht="15.75">
      <c r="A12" s="52">
        <v>4</v>
      </c>
      <c r="B12" s="27" t="s">
        <v>2</v>
      </c>
      <c r="C12" s="31">
        <f>D12+E12+F12+G12+H12+I12+K12+J12</f>
        <v>2223453937.92</v>
      </c>
      <c r="D12" s="31">
        <f aca="true" t="shared" si="3" ref="D12:K12">D17+D40+D79+D93+D66+D165</f>
        <v>282471160.28</v>
      </c>
      <c r="E12" s="61">
        <f t="shared" si="3"/>
        <v>324411171.12</v>
      </c>
      <c r="F12" s="61">
        <f t="shared" si="3"/>
        <v>225508604.84</v>
      </c>
      <c r="G12" s="61">
        <f t="shared" si="3"/>
        <v>239184232.05999997</v>
      </c>
      <c r="H12" s="61">
        <f t="shared" si="3"/>
        <v>293496010.52000004</v>
      </c>
      <c r="I12" s="61">
        <f t="shared" si="3"/>
        <v>292440359.1</v>
      </c>
      <c r="J12" s="61">
        <f>J17+J40+J79+J93+J66+J165</f>
        <v>285871200</v>
      </c>
      <c r="K12" s="61">
        <f t="shared" si="3"/>
        <v>280071200</v>
      </c>
      <c r="L12" s="61">
        <f>L17+L40+L79+L93+L66+L165</f>
        <v>262445192.65</v>
      </c>
      <c r="M12" s="61">
        <f>M17+M40+M79+M93+M66+M165</f>
        <v>262445192.65</v>
      </c>
      <c r="N12" s="61">
        <f>N17+N40+N79+N93+N66+N165</f>
        <v>262445192.65</v>
      </c>
      <c r="O12" s="28"/>
    </row>
    <row r="13" spans="1:15" ht="18.75">
      <c r="A13" s="52">
        <v>5</v>
      </c>
      <c r="B13" s="72" t="s">
        <v>167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31.5">
      <c r="A14" s="52">
        <v>6</v>
      </c>
      <c r="B14" s="27" t="s">
        <v>8</v>
      </c>
      <c r="C14" s="31">
        <f>C16+C17+C15</f>
        <v>1628925411.6</v>
      </c>
      <c r="D14" s="31">
        <f aca="true" t="shared" si="4" ref="D14:K14">D16+D17+D15</f>
        <v>317029699.86</v>
      </c>
      <c r="E14" s="61">
        <f t="shared" si="4"/>
        <v>263210407.07</v>
      </c>
      <c r="F14" s="61">
        <f t="shared" si="4"/>
        <v>158144709.03</v>
      </c>
      <c r="G14" s="61">
        <f t="shared" si="4"/>
        <v>161923162.24</v>
      </c>
      <c r="H14" s="61">
        <f t="shared" si="4"/>
        <v>176108513.32999998</v>
      </c>
      <c r="I14" s="61">
        <f t="shared" si="4"/>
        <v>178052919.07</v>
      </c>
      <c r="J14" s="61">
        <f>J16+J17+J15</f>
        <v>181326661</v>
      </c>
      <c r="K14" s="61">
        <f t="shared" si="4"/>
        <v>193129340</v>
      </c>
      <c r="L14" s="61">
        <f>L16+L17+L15</f>
        <v>193129340</v>
      </c>
      <c r="M14" s="61">
        <f>M16+M17+M15</f>
        <v>193129340</v>
      </c>
      <c r="N14" s="61">
        <f>N16+N17+N15</f>
        <v>93288340</v>
      </c>
      <c r="O14" s="29"/>
    </row>
    <row r="15" spans="1:15" ht="15.75">
      <c r="A15" s="52">
        <v>7</v>
      </c>
      <c r="B15" s="27" t="s">
        <v>0</v>
      </c>
      <c r="C15" s="31">
        <f>D15+E15+F15+G15+H15+I15+K15+J15</f>
        <v>62198700</v>
      </c>
      <c r="D15" s="31">
        <f aca="true" t="shared" si="5" ref="D15:K15">D29</f>
        <v>62198700</v>
      </c>
      <c r="E15" s="61">
        <f t="shared" si="5"/>
        <v>0</v>
      </c>
      <c r="F15" s="61">
        <f t="shared" si="5"/>
        <v>0</v>
      </c>
      <c r="G15" s="61">
        <f t="shared" si="5"/>
        <v>0</v>
      </c>
      <c r="H15" s="61">
        <f t="shared" si="5"/>
        <v>0</v>
      </c>
      <c r="I15" s="61">
        <f t="shared" si="5"/>
        <v>0</v>
      </c>
      <c r="J15" s="61">
        <f>J29</f>
        <v>0</v>
      </c>
      <c r="K15" s="61">
        <f t="shared" si="5"/>
        <v>0</v>
      </c>
      <c r="L15" s="61">
        <f>L29</f>
        <v>0</v>
      </c>
      <c r="M15" s="61">
        <f>M29</f>
        <v>0</v>
      </c>
      <c r="N15" s="61">
        <f>N29</f>
        <v>0</v>
      </c>
      <c r="O15" s="29"/>
    </row>
    <row r="16" spans="1:15" ht="15.75">
      <c r="A16" s="52">
        <v>8</v>
      </c>
      <c r="B16" s="27" t="s">
        <v>1</v>
      </c>
      <c r="C16" s="31">
        <f>D16+E16+F16+G16+H16+I16+K16+J16</f>
        <v>802450408.4</v>
      </c>
      <c r="D16" s="31">
        <f>D19+D30+D35</f>
        <v>146533100</v>
      </c>
      <c r="E16" s="61">
        <f aca="true" t="shared" si="6" ref="E16:K16">E19+E30+E34</f>
        <v>125997308.4</v>
      </c>
      <c r="F16" s="61">
        <f t="shared" si="6"/>
        <v>76612800</v>
      </c>
      <c r="G16" s="61">
        <f t="shared" si="6"/>
        <v>80235000</v>
      </c>
      <c r="H16" s="61">
        <f t="shared" si="6"/>
        <v>87373200</v>
      </c>
      <c r="I16" s="61">
        <f t="shared" si="6"/>
        <v>90771000</v>
      </c>
      <c r="J16" s="61">
        <f>J19+J30+J34</f>
        <v>95087000</v>
      </c>
      <c r="K16" s="61">
        <f t="shared" si="6"/>
        <v>99841000</v>
      </c>
      <c r="L16" s="61">
        <f>L19+L30+L34</f>
        <v>99841000</v>
      </c>
      <c r="M16" s="61">
        <f>M19+M30+M34</f>
        <v>99841000</v>
      </c>
      <c r="N16" s="61">
        <f>N19+N30+N34</f>
        <v>0</v>
      </c>
      <c r="O16" s="29"/>
    </row>
    <row r="17" spans="1:15" ht="15.75">
      <c r="A17" s="52">
        <v>9</v>
      </c>
      <c r="B17" s="27" t="s">
        <v>2</v>
      </c>
      <c r="C17" s="31">
        <f>D17+E17+F17+G17+H17+I17+K17+J17</f>
        <v>764276303.1999999</v>
      </c>
      <c r="D17" s="31">
        <f>D21+D23+D31+D25+D27</f>
        <v>108297899.86</v>
      </c>
      <c r="E17" s="61">
        <f aca="true" t="shared" si="7" ref="E17:K17">E21+E23+E25+E27+E31+E35</f>
        <v>137213098.67</v>
      </c>
      <c r="F17" s="61">
        <f t="shared" si="7"/>
        <v>81531909.03</v>
      </c>
      <c r="G17" s="61">
        <f t="shared" si="7"/>
        <v>81688162.24</v>
      </c>
      <c r="H17" s="61">
        <f t="shared" si="7"/>
        <v>88735313.33</v>
      </c>
      <c r="I17" s="61">
        <f t="shared" si="7"/>
        <v>87281919.07</v>
      </c>
      <c r="J17" s="61">
        <f>J21+J23+J25+J27+J31+J35</f>
        <v>86239661</v>
      </c>
      <c r="K17" s="61">
        <f t="shared" si="7"/>
        <v>93288340</v>
      </c>
      <c r="L17" s="61">
        <f>L21+L23+L25+L27+L31+L35</f>
        <v>93288340</v>
      </c>
      <c r="M17" s="61">
        <f>M21+M23+M25+M27+M31+M35</f>
        <v>93288340</v>
      </c>
      <c r="N17" s="61">
        <f>N21+N23+N25+N27+N31+N35</f>
        <v>93288340</v>
      </c>
      <c r="O17" s="29"/>
    </row>
    <row r="18" spans="1:15" ht="110.25">
      <c r="A18" s="52">
        <v>10</v>
      </c>
      <c r="B18" s="27" t="s">
        <v>64</v>
      </c>
      <c r="C18" s="31">
        <f>D18+E18+F18+G18+H18+I18+K18+J18</f>
        <v>603893900</v>
      </c>
      <c r="D18" s="31">
        <f aca="true" t="shared" si="8" ref="D18:N18">D19</f>
        <v>33012000</v>
      </c>
      <c r="E18" s="61">
        <f t="shared" si="8"/>
        <v>40961900</v>
      </c>
      <c r="F18" s="61">
        <f t="shared" si="8"/>
        <v>76612800</v>
      </c>
      <c r="G18" s="61">
        <f t="shared" si="8"/>
        <v>80235000</v>
      </c>
      <c r="H18" s="61">
        <f t="shared" si="8"/>
        <v>87373200</v>
      </c>
      <c r="I18" s="61">
        <f t="shared" si="8"/>
        <v>90771000</v>
      </c>
      <c r="J18" s="61">
        <f t="shared" si="8"/>
        <v>95087000</v>
      </c>
      <c r="K18" s="61">
        <f t="shared" si="8"/>
        <v>99841000</v>
      </c>
      <c r="L18" s="61">
        <f t="shared" si="8"/>
        <v>99841000</v>
      </c>
      <c r="M18" s="61">
        <f t="shared" si="8"/>
        <v>99841000</v>
      </c>
      <c r="N18" s="61">
        <f t="shared" si="8"/>
        <v>0</v>
      </c>
      <c r="O18" s="29" t="s">
        <v>136</v>
      </c>
    </row>
    <row r="19" spans="1:15" ht="15.75">
      <c r="A19" s="52">
        <v>11</v>
      </c>
      <c r="B19" s="27" t="s">
        <v>1</v>
      </c>
      <c r="C19" s="31">
        <f aca="true" t="shared" si="9" ref="C19:C35">D19+E19+F19+G19+H19+I19+K19+J19</f>
        <v>603893900</v>
      </c>
      <c r="D19" s="31">
        <v>33012000</v>
      </c>
      <c r="E19" s="61">
        <v>40961900</v>
      </c>
      <c r="F19" s="61">
        <v>76612800</v>
      </c>
      <c r="G19" s="61">
        <v>80235000</v>
      </c>
      <c r="H19" s="61">
        <v>87373200</v>
      </c>
      <c r="I19" s="61">
        <v>90771000</v>
      </c>
      <c r="J19" s="61">
        <v>95087000</v>
      </c>
      <c r="K19" s="61">
        <v>99841000</v>
      </c>
      <c r="L19" s="61">
        <v>99841000</v>
      </c>
      <c r="M19" s="61">
        <v>99841000</v>
      </c>
      <c r="N19" s="61"/>
      <c r="O19" s="29"/>
    </row>
    <row r="20" spans="1:15" ht="110.25">
      <c r="A20" s="52">
        <v>12</v>
      </c>
      <c r="B20" s="27" t="s">
        <v>65</v>
      </c>
      <c r="C20" s="31">
        <f t="shared" si="9"/>
        <v>358741481.73</v>
      </c>
      <c r="D20" s="31">
        <f aca="true" t="shared" si="10" ref="D20:N20">D21</f>
        <v>57250919.96</v>
      </c>
      <c r="E20" s="61">
        <f t="shared" si="10"/>
        <v>58183985.01</v>
      </c>
      <c r="F20" s="61">
        <f t="shared" si="10"/>
        <v>40361242.24</v>
      </c>
      <c r="G20" s="61">
        <f t="shared" si="10"/>
        <v>39416389.55</v>
      </c>
      <c r="H20" s="61">
        <f t="shared" si="10"/>
        <v>43712522.9</v>
      </c>
      <c r="I20" s="61">
        <f t="shared" si="10"/>
        <v>38719446.07</v>
      </c>
      <c r="J20" s="61">
        <f t="shared" si="10"/>
        <v>40548488</v>
      </c>
      <c r="K20" s="61">
        <f t="shared" si="10"/>
        <v>40548488</v>
      </c>
      <c r="L20" s="61">
        <f t="shared" si="10"/>
        <v>40548488</v>
      </c>
      <c r="M20" s="61">
        <f t="shared" si="10"/>
        <v>40548488</v>
      </c>
      <c r="N20" s="61">
        <f t="shared" si="10"/>
        <v>40548488</v>
      </c>
      <c r="O20" s="29" t="s">
        <v>137</v>
      </c>
    </row>
    <row r="21" spans="1:15" ht="15.75">
      <c r="A21" s="52">
        <v>13</v>
      </c>
      <c r="B21" s="27" t="s">
        <v>2</v>
      </c>
      <c r="C21" s="31">
        <f t="shared" si="9"/>
        <v>358741481.73</v>
      </c>
      <c r="D21" s="31">
        <v>57250919.96</v>
      </c>
      <c r="E21" s="61">
        <v>58183985.01</v>
      </c>
      <c r="F21" s="61">
        <v>40361242.24</v>
      </c>
      <c r="G21" s="61">
        <v>39416389.55</v>
      </c>
      <c r="H21" s="61">
        <v>43712522.9</v>
      </c>
      <c r="I21" s="61">
        <v>38719446.07</v>
      </c>
      <c r="J21" s="61">
        <v>40548488</v>
      </c>
      <c r="K21" s="61">
        <v>40548488</v>
      </c>
      <c r="L21" s="61">
        <v>40548488</v>
      </c>
      <c r="M21" s="61">
        <v>40548488</v>
      </c>
      <c r="N21" s="61">
        <v>40548488</v>
      </c>
      <c r="O21" s="29"/>
    </row>
    <row r="22" spans="1:15" ht="110.25">
      <c r="A22" s="52">
        <v>14</v>
      </c>
      <c r="B22" s="27" t="s">
        <v>66</v>
      </c>
      <c r="C22" s="31">
        <f t="shared" si="9"/>
        <v>245061039.56</v>
      </c>
      <c r="D22" s="31">
        <f>D23</f>
        <v>10772178.06</v>
      </c>
      <c r="E22" s="61">
        <f aca="true" t="shared" si="11" ref="E22:N22">E23</f>
        <v>25504841.62</v>
      </c>
      <c r="F22" s="61">
        <f t="shared" si="11"/>
        <v>31078066.45</v>
      </c>
      <c r="G22" s="61">
        <f t="shared" si="11"/>
        <v>32120865</v>
      </c>
      <c r="H22" s="61">
        <f t="shared" si="11"/>
        <v>34837490.43</v>
      </c>
      <c r="I22" s="61">
        <f t="shared" si="11"/>
        <v>36752173</v>
      </c>
      <c r="J22" s="61">
        <f t="shared" si="11"/>
        <v>33880873</v>
      </c>
      <c r="K22" s="61">
        <f t="shared" si="11"/>
        <v>40114552</v>
      </c>
      <c r="L22" s="61">
        <f t="shared" si="11"/>
        <v>40114552</v>
      </c>
      <c r="M22" s="61">
        <f t="shared" si="11"/>
        <v>40114552</v>
      </c>
      <c r="N22" s="61">
        <f t="shared" si="11"/>
        <v>40114552</v>
      </c>
      <c r="O22" s="29" t="s">
        <v>137</v>
      </c>
    </row>
    <row r="23" spans="1:15" ht="15.75">
      <c r="A23" s="52">
        <v>15</v>
      </c>
      <c r="B23" s="27" t="s">
        <v>2</v>
      </c>
      <c r="C23" s="31">
        <f t="shared" si="9"/>
        <v>245061039.56</v>
      </c>
      <c r="D23" s="31">
        <v>10772178.06</v>
      </c>
      <c r="E23" s="61">
        <v>25504841.62</v>
      </c>
      <c r="F23" s="61">
        <v>31078066.45</v>
      </c>
      <c r="G23" s="61">
        <v>32120865</v>
      </c>
      <c r="H23" s="61">
        <v>34837490.43</v>
      </c>
      <c r="I23" s="61">
        <v>36752173</v>
      </c>
      <c r="J23" s="61">
        <v>33880873</v>
      </c>
      <c r="K23" s="61">
        <v>40114552</v>
      </c>
      <c r="L23" s="61">
        <v>40114552</v>
      </c>
      <c r="M23" s="61">
        <v>40114552</v>
      </c>
      <c r="N23" s="61">
        <v>40114552</v>
      </c>
      <c r="O23" s="29"/>
    </row>
    <row r="24" spans="1:15" ht="94.5">
      <c r="A24" s="52">
        <v>16</v>
      </c>
      <c r="B24" s="27" t="s">
        <v>67</v>
      </c>
      <c r="C24" s="31">
        <f t="shared" si="9"/>
        <v>85841225.89</v>
      </c>
      <c r="D24" s="31">
        <f>D25</f>
        <v>9719913.86</v>
      </c>
      <c r="E24" s="61">
        <f aca="true" t="shared" si="12" ref="E24:N24">E25</f>
        <v>11722704</v>
      </c>
      <c r="F24" s="61">
        <f t="shared" si="12"/>
        <v>9840000.34</v>
      </c>
      <c r="G24" s="61">
        <f t="shared" si="12"/>
        <v>9740607.69</v>
      </c>
      <c r="H24" s="61">
        <f t="shared" si="12"/>
        <v>9803000</v>
      </c>
      <c r="I24" s="61">
        <f t="shared" si="12"/>
        <v>11400000</v>
      </c>
      <c r="J24" s="61">
        <f t="shared" si="12"/>
        <v>11400000</v>
      </c>
      <c r="K24" s="61">
        <f t="shared" si="12"/>
        <v>12215000</v>
      </c>
      <c r="L24" s="61">
        <f t="shared" si="12"/>
        <v>12215000</v>
      </c>
      <c r="M24" s="61">
        <f t="shared" si="12"/>
        <v>12215000</v>
      </c>
      <c r="N24" s="61">
        <f t="shared" si="12"/>
        <v>12215000</v>
      </c>
      <c r="O24" s="29" t="s">
        <v>52</v>
      </c>
    </row>
    <row r="25" spans="1:15" ht="15.75">
      <c r="A25" s="52">
        <v>17</v>
      </c>
      <c r="B25" s="27" t="s">
        <v>2</v>
      </c>
      <c r="C25" s="31">
        <f t="shared" si="9"/>
        <v>85841225.89</v>
      </c>
      <c r="D25" s="31">
        <v>9719913.86</v>
      </c>
      <c r="E25" s="61">
        <v>11722704</v>
      </c>
      <c r="F25" s="61">
        <v>9840000.34</v>
      </c>
      <c r="G25" s="61">
        <v>9740607.69</v>
      </c>
      <c r="H25" s="61">
        <v>9803000</v>
      </c>
      <c r="I25" s="61">
        <v>11400000</v>
      </c>
      <c r="J25" s="61">
        <v>11400000</v>
      </c>
      <c r="K25" s="61">
        <v>12215000</v>
      </c>
      <c r="L25" s="61">
        <v>12215000</v>
      </c>
      <c r="M25" s="61">
        <v>12215000</v>
      </c>
      <c r="N25" s="61">
        <v>12215000</v>
      </c>
      <c r="O25" s="29"/>
    </row>
    <row r="26" spans="1:15" ht="94.5">
      <c r="A26" s="52">
        <v>18</v>
      </c>
      <c r="B26" s="27" t="s">
        <v>68</v>
      </c>
      <c r="C26" s="31">
        <f t="shared" si="9"/>
        <v>2848229.69</v>
      </c>
      <c r="D26" s="31">
        <f>D27</f>
        <v>189529.69</v>
      </c>
      <c r="E26" s="61">
        <f aca="true" t="shared" si="13" ref="E26:N26">E27</f>
        <v>382600</v>
      </c>
      <c r="F26" s="61">
        <f t="shared" si="13"/>
        <v>252600</v>
      </c>
      <c r="G26" s="61">
        <f t="shared" si="13"/>
        <v>410300</v>
      </c>
      <c r="H26" s="61">
        <f t="shared" si="13"/>
        <v>382300</v>
      </c>
      <c r="I26" s="61">
        <f t="shared" si="13"/>
        <v>410300</v>
      </c>
      <c r="J26" s="61">
        <f t="shared" si="13"/>
        <v>410300</v>
      </c>
      <c r="K26" s="61">
        <f t="shared" si="13"/>
        <v>410300</v>
      </c>
      <c r="L26" s="61">
        <f t="shared" si="13"/>
        <v>410300</v>
      </c>
      <c r="M26" s="61">
        <f t="shared" si="13"/>
        <v>410300</v>
      </c>
      <c r="N26" s="61">
        <f t="shared" si="13"/>
        <v>410300</v>
      </c>
      <c r="O26" s="29" t="s">
        <v>52</v>
      </c>
    </row>
    <row r="27" spans="1:15" ht="15.75">
      <c r="A27" s="52">
        <v>19</v>
      </c>
      <c r="B27" s="27" t="s">
        <v>2</v>
      </c>
      <c r="C27" s="31">
        <f t="shared" si="9"/>
        <v>2848229.69</v>
      </c>
      <c r="D27" s="31">
        <v>189529.69</v>
      </c>
      <c r="E27" s="61">
        <v>382600</v>
      </c>
      <c r="F27" s="61">
        <v>252600</v>
      </c>
      <c r="G27" s="61">
        <v>410300</v>
      </c>
      <c r="H27" s="61">
        <v>382300</v>
      </c>
      <c r="I27" s="61">
        <v>410300</v>
      </c>
      <c r="J27" s="61">
        <v>410300</v>
      </c>
      <c r="K27" s="61">
        <v>410300</v>
      </c>
      <c r="L27" s="61">
        <v>410300</v>
      </c>
      <c r="M27" s="61">
        <v>410300</v>
      </c>
      <c r="N27" s="61">
        <v>410300</v>
      </c>
      <c r="O27" s="29"/>
    </row>
    <row r="28" spans="1:15" ht="47.25">
      <c r="A28" s="52">
        <v>20</v>
      </c>
      <c r="B28" s="27" t="s">
        <v>69</v>
      </c>
      <c r="C28" s="31">
        <f t="shared" si="9"/>
        <v>323635134.73</v>
      </c>
      <c r="D28" s="31">
        <f>D30+D31+D29</f>
        <v>206085158.29</v>
      </c>
      <c r="E28" s="61">
        <f aca="true" t="shared" si="14" ref="E28:N28">E30+E31</f>
        <v>117549976.44</v>
      </c>
      <c r="F28" s="61">
        <f t="shared" si="14"/>
        <v>0</v>
      </c>
      <c r="G28" s="61">
        <f t="shared" si="14"/>
        <v>0</v>
      </c>
      <c r="H28" s="61">
        <f t="shared" si="14"/>
        <v>0</v>
      </c>
      <c r="I28" s="61">
        <f t="shared" si="14"/>
        <v>0</v>
      </c>
      <c r="J28" s="61">
        <f>J30+J31</f>
        <v>0</v>
      </c>
      <c r="K28" s="61">
        <f t="shared" si="14"/>
        <v>0</v>
      </c>
      <c r="L28" s="61">
        <f t="shared" si="14"/>
        <v>0</v>
      </c>
      <c r="M28" s="61">
        <f t="shared" si="14"/>
        <v>0</v>
      </c>
      <c r="N28" s="61">
        <f t="shared" si="14"/>
        <v>0</v>
      </c>
      <c r="O28" s="29" t="s">
        <v>125</v>
      </c>
    </row>
    <row r="29" spans="1:15" ht="15.75">
      <c r="A29" s="52">
        <v>21</v>
      </c>
      <c r="B29" s="27" t="s">
        <v>0</v>
      </c>
      <c r="C29" s="31">
        <f t="shared" si="9"/>
        <v>62198700</v>
      </c>
      <c r="D29" s="31">
        <v>62198700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/>
      <c r="M29" s="61"/>
      <c r="N29" s="61"/>
      <c r="O29" s="29"/>
    </row>
    <row r="30" spans="1:15" ht="15.75">
      <c r="A30" s="52">
        <v>22</v>
      </c>
      <c r="B30" s="27" t="s">
        <v>1</v>
      </c>
      <c r="C30" s="31">
        <f t="shared" si="9"/>
        <v>189912108.4</v>
      </c>
      <c r="D30" s="31">
        <v>113521100</v>
      </c>
      <c r="E30" s="61">
        <v>76391008.4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/>
      <c r="M30" s="61"/>
      <c r="N30" s="61"/>
      <c r="O30" s="29"/>
    </row>
    <row r="31" spans="1:15" ht="15.75">
      <c r="A31" s="52">
        <v>23</v>
      </c>
      <c r="B31" s="27" t="s">
        <v>2</v>
      </c>
      <c r="C31" s="31">
        <f t="shared" si="9"/>
        <v>71524326.33</v>
      </c>
      <c r="D31" s="31">
        <v>30365358.29</v>
      </c>
      <c r="E31" s="61">
        <v>41158968.04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/>
      <c r="M31" s="61"/>
      <c r="N31" s="61"/>
      <c r="O31" s="29"/>
    </row>
    <row r="32" spans="1:15" ht="78.75">
      <c r="A32" s="52">
        <v>24</v>
      </c>
      <c r="B32" s="27" t="s">
        <v>146</v>
      </c>
      <c r="C32" s="31">
        <f t="shared" si="9"/>
        <v>8904400</v>
      </c>
      <c r="D32" s="31">
        <f aca="true" t="shared" si="15" ref="D32:N32">D33+D34+D35</f>
        <v>0</v>
      </c>
      <c r="E32" s="61">
        <f>E33+E34+E35</f>
        <v>8904400</v>
      </c>
      <c r="F32" s="61">
        <f t="shared" si="15"/>
        <v>0</v>
      </c>
      <c r="G32" s="61">
        <f t="shared" si="15"/>
        <v>0</v>
      </c>
      <c r="H32" s="61">
        <f t="shared" si="15"/>
        <v>0</v>
      </c>
      <c r="I32" s="61">
        <f t="shared" si="15"/>
        <v>0</v>
      </c>
      <c r="J32" s="61">
        <f>J33+J34+J35</f>
        <v>0</v>
      </c>
      <c r="K32" s="61">
        <f t="shared" si="15"/>
        <v>0</v>
      </c>
      <c r="L32" s="61">
        <f t="shared" si="15"/>
        <v>0</v>
      </c>
      <c r="M32" s="61">
        <f t="shared" si="15"/>
        <v>0</v>
      </c>
      <c r="N32" s="61">
        <f t="shared" si="15"/>
        <v>0</v>
      </c>
      <c r="O32" s="29"/>
    </row>
    <row r="33" spans="1:15" ht="15.75">
      <c r="A33" s="52">
        <v>25</v>
      </c>
      <c r="B33" s="27" t="s">
        <v>0</v>
      </c>
      <c r="C33" s="31">
        <f t="shared" si="9"/>
        <v>0</v>
      </c>
      <c r="D33" s="3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29"/>
    </row>
    <row r="34" spans="1:15" ht="15.75">
      <c r="A34" s="52">
        <v>26</v>
      </c>
      <c r="B34" s="27" t="s">
        <v>1</v>
      </c>
      <c r="C34" s="31">
        <f t="shared" si="9"/>
        <v>8644400</v>
      </c>
      <c r="D34" s="31">
        <v>0</v>
      </c>
      <c r="E34" s="61">
        <v>8644400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/>
      <c r="M34" s="61"/>
      <c r="N34" s="61"/>
      <c r="O34" s="29"/>
    </row>
    <row r="35" spans="1:15" ht="15.75">
      <c r="A35" s="52">
        <v>27</v>
      </c>
      <c r="B35" s="27" t="s">
        <v>2</v>
      </c>
      <c r="C35" s="31">
        <f t="shared" si="9"/>
        <v>260000</v>
      </c>
      <c r="D35" s="31">
        <v>0</v>
      </c>
      <c r="E35" s="61">
        <v>260000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/>
      <c r="M35" s="61"/>
      <c r="N35" s="61"/>
      <c r="O35" s="29"/>
    </row>
    <row r="36" spans="1:15" ht="18.75">
      <c r="A36" s="52">
        <v>28</v>
      </c>
      <c r="B36" s="72" t="s">
        <v>168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31.5">
      <c r="A37" s="52">
        <v>29</v>
      </c>
      <c r="B37" s="27" t="s">
        <v>10</v>
      </c>
      <c r="C37" s="31">
        <f>D37+E37+F37+G37+H37+I37+K37+J37</f>
        <v>3367035195.1</v>
      </c>
      <c r="D37" s="31">
        <f>D38+D39+D40</f>
        <v>371858498.21000004</v>
      </c>
      <c r="E37" s="61">
        <f aca="true" t="shared" si="16" ref="E37:K37">E38+E39+E40</f>
        <v>387133330.53999996</v>
      </c>
      <c r="F37" s="61">
        <f t="shared" si="16"/>
        <v>395131774.82</v>
      </c>
      <c r="G37" s="61">
        <f t="shared" si="16"/>
        <v>409730996.3</v>
      </c>
      <c r="H37" s="61">
        <f t="shared" si="16"/>
        <v>439437211.65</v>
      </c>
      <c r="I37" s="61">
        <f t="shared" si="16"/>
        <v>439443974.93</v>
      </c>
      <c r="J37" s="61">
        <f>J38+J39+J40</f>
        <v>463828949</v>
      </c>
      <c r="K37" s="61">
        <f t="shared" si="16"/>
        <v>460470459.65</v>
      </c>
      <c r="L37" s="61">
        <f>L38+L39+L40</f>
        <v>460470459.65</v>
      </c>
      <c r="M37" s="61">
        <f>M38+M39+M40</f>
        <v>460470459.65</v>
      </c>
      <c r="N37" s="61">
        <f>N38+N39+N40</f>
        <v>460470459.65</v>
      </c>
      <c r="O37" s="29"/>
    </row>
    <row r="38" spans="1:15" ht="15.75">
      <c r="A38" s="52">
        <v>30</v>
      </c>
      <c r="B38" s="27" t="s">
        <v>0</v>
      </c>
      <c r="C38" s="31">
        <f aca="true" t="shared" si="17" ref="C38:C63">D38+E38+F38+G38+H38+I38+K38+J38</f>
        <v>0</v>
      </c>
      <c r="D38" s="3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29"/>
    </row>
    <row r="39" spans="1:15" ht="15.75">
      <c r="A39" s="52">
        <v>31</v>
      </c>
      <c r="B39" s="27" t="s">
        <v>1</v>
      </c>
      <c r="C39" s="31">
        <f t="shared" si="17"/>
        <v>2329995053</v>
      </c>
      <c r="D39" s="31">
        <f>D42+D45+D48+D60</f>
        <v>238232000</v>
      </c>
      <c r="E39" s="61">
        <f aca="true" t="shared" si="18" ref="E39:K39">E42+E45+E48+E60</f>
        <v>237908300</v>
      </c>
      <c r="F39" s="61">
        <f t="shared" si="18"/>
        <v>287266600</v>
      </c>
      <c r="G39" s="61">
        <f t="shared" si="18"/>
        <v>293954000</v>
      </c>
      <c r="H39" s="61">
        <f>H42+H45+H48+H60+H63</f>
        <v>306227153</v>
      </c>
      <c r="I39" s="61">
        <f t="shared" si="18"/>
        <v>321798000</v>
      </c>
      <c r="J39" s="61">
        <f>J42+J45+J48+J60</f>
        <v>313679000</v>
      </c>
      <c r="K39" s="61">
        <f t="shared" si="18"/>
        <v>330930000</v>
      </c>
      <c r="L39" s="61">
        <f>L42+L45+L48+L60</f>
        <v>330930000</v>
      </c>
      <c r="M39" s="61">
        <f>M42+M45+M48+M60</f>
        <v>330930000</v>
      </c>
      <c r="N39" s="61">
        <f>N42+N45+N48+N60</f>
        <v>330930000</v>
      </c>
      <c r="O39" s="29"/>
    </row>
    <row r="40" spans="1:15" ht="15.75">
      <c r="A40" s="52">
        <v>32</v>
      </c>
      <c r="B40" s="27" t="s">
        <v>2</v>
      </c>
      <c r="C40" s="31">
        <f t="shared" si="17"/>
        <v>1037040142.0999999</v>
      </c>
      <c r="D40" s="31">
        <f>D43+D46+D50+D52+D56+D54+D58+D61</f>
        <v>133626498.21000001</v>
      </c>
      <c r="E40" s="61">
        <f aca="true" t="shared" si="19" ref="E40:K40">E43+E46+E50+E52+E56+E54+E58+E61</f>
        <v>149225030.54</v>
      </c>
      <c r="F40" s="61">
        <f t="shared" si="19"/>
        <v>107865174.82</v>
      </c>
      <c r="G40" s="61">
        <f t="shared" si="19"/>
        <v>115776996.3</v>
      </c>
      <c r="H40" s="61">
        <f t="shared" si="19"/>
        <v>133210058.65</v>
      </c>
      <c r="I40" s="61">
        <f t="shared" si="19"/>
        <v>117645974.92999999</v>
      </c>
      <c r="J40" s="61">
        <f>J43+J46+J50+J52+J56+J54+J58+J61</f>
        <v>150149949</v>
      </c>
      <c r="K40" s="61">
        <f t="shared" si="19"/>
        <v>129540459.65</v>
      </c>
      <c r="L40" s="61">
        <f>L43+L46+L50+L52+L56+L54+L58+L61</f>
        <v>129540459.65</v>
      </c>
      <c r="M40" s="61">
        <f>M43+M46+M50+M52+M56+M54+M58+M61</f>
        <v>129540459.65</v>
      </c>
      <c r="N40" s="61">
        <f>N43+N46+N50+N52+N56+N54+N58+N61</f>
        <v>129540459.65</v>
      </c>
      <c r="O40" s="29"/>
    </row>
    <row r="41" spans="1:15" ht="141.75">
      <c r="A41" s="52">
        <v>33</v>
      </c>
      <c r="B41" s="27" t="s">
        <v>71</v>
      </c>
      <c r="C41" s="31">
        <f t="shared" si="17"/>
        <v>2226916400</v>
      </c>
      <c r="D41" s="31">
        <f>D42</f>
        <v>225003000</v>
      </c>
      <c r="E41" s="61">
        <f aca="true" t="shared" si="20" ref="E41:N41">E42</f>
        <v>224759300</v>
      </c>
      <c r="F41" s="61">
        <f t="shared" si="20"/>
        <v>273540600</v>
      </c>
      <c r="G41" s="61">
        <f t="shared" si="20"/>
        <v>274660000</v>
      </c>
      <c r="H41" s="61">
        <f t="shared" si="20"/>
        <v>285041500</v>
      </c>
      <c r="I41" s="61">
        <f t="shared" si="20"/>
        <v>299303000</v>
      </c>
      <c r="J41" s="61">
        <f t="shared" si="20"/>
        <v>313679000</v>
      </c>
      <c r="K41" s="61">
        <f t="shared" si="20"/>
        <v>330930000</v>
      </c>
      <c r="L41" s="61">
        <f t="shared" si="20"/>
        <v>330930000</v>
      </c>
      <c r="M41" s="61">
        <f t="shared" si="20"/>
        <v>330930000</v>
      </c>
      <c r="N41" s="61">
        <f t="shared" si="20"/>
        <v>330930000</v>
      </c>
      <c r="O41" s="29" t="s">
        <v>138</v>
      </c>
    </row>
    <row r="42" spans="1:15" ht="15.75">
      <c r="A42" s="52">
        <v>34</v>
      </c>
      <c r="B42" s="27" t="s">
        <v>1</v>
      </c>
      <c r="C42" s="31">
        <f t="shared" si="17"/>
        <v>2226916400</v>
      </c>
      <c r="D42" s="31">
        <v>225003000</v>
      </c>
      <c r="E42" s="61">
        <v>224759300</v>
      </c>
      <c r="F42" s="61">
        <v>273540600</v>
      </c>
      <c r="G42" s="61">
        <v>274660000</v>
      </c>
      <c r="H42" s="61">
        <v>285041500</v>
      </c>
      <c r="I42" s="61">
        <v>299303000</v>
      </c>
      <c r="J42" s="61">
        <v>313679000</v>
      </c>
      <c r="K42" s="61">
        <v>330930000</v>
      </c>
      <c r="L42" s="61">
        <v>330930000</v>
      </c>
      <c r="M42" s="61">
        <v>330930000</v>
      </c>
      <c r="N42" s="61">
        <v>330930000</v>
      </c>
      <c r="O42" s="29"/>
    </row>
    <row r="43" spans="1:15" ht="15.75">
      <c r="A43" s="52">
        <v>35</v>
      </c>
      <c r="B43" s="27" t="s">
        <v>2</v>
      </c>
      <c r="C43" s="31">
        <f t="shared" si="17"/>
        <v>0</v>
      </c>
      <c r="D43" s="3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/>
      <c r="M43" s="61"/>
      <c r="N43" s="61"/>
      <c r="O43" s="29"/>
    </row>
    <row r="44" spans="1:15" ht="78.75">
      <c r="A44" s="52">
        <v>36</v>
      </c>
      <c r="B44" s="27" t="s">
        <v>72</v>
      </c>
      <c r="C44" s="31">
        <f t="shared" si="17"/>
        <v>106910593.19</v>
      </c>
      <c r="D44" s="31">
        <f>D45+D46</f>
        <v>13738079.17</v>
      </c>
      <c r="E44" s="61">
        <f aca="true" t="shared" si="21" ref="E44:N44">E45+E46</f>
        <v>13716000</v>
      </c>
      <c r="F44" s="61">
        <f t="shared" si="21"/>
        <v>14302000</v>
      </c>
      <c r="G44" s="61">
        <f t="shared" si="21"/>
        <v>19307000</v>
      </c>
      <c r="H44" s="61">
        <f t="shared" si="21"/>
        <v>21389514.02</v>
      </c>
      <c r="I44" s="61">
        <f t="shared" si="21"/>
        <v>23218000</v>
      </c>
      <c r="J44" s="61">
        <f>J45+J46</f>
        <v>620000</v>
      </c>
      <c r="K44" s="61">
        <f t="shared" si="21"/>
        <v>620000</v>
      </c>
      <c r="L44" s="61">
        <f t="shared" si="21"/>
        <v>620000</v>
      </c>
      <c r="M44" s="61">
        <f t="shared" si="21"/>
        <v>620000</v>
      </c>
      <c r="N44" s="61">
        <f t="shared" si="21"/>
        <v>620000</v>
      </c>
      <c r="O44" s="29" t="s">
        <v>126</v>
      </c>
    </row>
    <row r="45" spans="1:15" ht="15.75">
      <c r="A45" s="52">
        <v>37</v>
      </c>
      <c r="B45" s="27" t="s">
        <v>1</v>
      </c>
      <c r="C45" s="31">
        <f t="shared" si="17"/>
        <v>101925000</v>
      </c>
      <c r="D45" s="31">
        <v>13188000</v>
      </c>
      <c r="E45" s="61">
        <v>13116000</v>
      </c>
      <c r="F45" s="61">
        <v>13702000</v>
      </c>
      <c r="G45" s="61">
        <v>18707000</v>
      </c>
      <c r="H45" s="61">
        <v>20744000</v>
      </c>
      <c r="I45" s="61">
        <v>22468000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29"/>
    </row>
    <row r="46" spans="1:15" ht="15.75">
      <c r="A46" s="52">
        <v>38</v>
      </c>
      <c r="B46" s="27" t="s">
        <v>2</v>
      </c>
      <c r="C46" s="31">
        <f t="shared" si="17"/>
        <v>4985593.1899999995</v>
      </c>
      <c r="D46" s="31">
        <v>550079.17</v>
      </c>
      <c r="E46" s="61">
        <v>600000</v>
      </c>
      <c r="F46" s="61">
        <v>600000</v>
      </c>
      <c r="G46" s="61">
        <v>600000</v>
      </c>
      <c r="H46" s="61">
        <v>645514.02</v>
      </c>
      <c r="I46" s="61">
        <v>750000</v>
      </c>
      <c r="J46" s="61">
        <v>620000</v>
      </c>
      <c r="K46" s="61">
        <v>620000</v>
      </c>
      <c r="L46" s="61">
        <v>620000</v>
      </c>
      <c r="M46" s="61">
        <v>620000</v>
      </c>
      <c r="N46" s="61">
        <v>620000</v>
      </c>
      <c r="O46" s="29"/>
    </row>
    <row r="47" spans="1:15" ht="94.5">
      <c r="A47" s="52">
        <v>39</v>
      </c>
      <c r="B47" s="27" t="s">
        <v>73</v>
      </c>
      <c r="C47" s="31">
        <f t="shared" si="17"/>
        <v>173000</v>
      </c>
      <c r="D47" s="31">
        <f aca="true" t="shared" si="22" ref="D47:N47">D48</f>
        <v>41000</v>
      </c>
      <c r="E47" s="61">
        <f t="shared" si="22"/>
        <v>33000</v>
      </c>
      <c r="F47" s="61">
        <f t="shared" si="22"/>
        <v>24000</v>
      </c>
      <c r="G47" s="61">
        <f t="shared" si="22"/>
        <v>24000</v>
      </c>
      <c r="H47" s="61">
        <f t="shared" si="22"/>
        <v>24000</v>
      </c>
      <c r="I47" s="61">
        <f t="shared" si="22"/>
        <v>27000</v>
      </c>
      <c r="J47" s="61">
        <f t="shared" si="22"/>
        <v>0</v>
      </c>
      <c r="K47" s="61">
        <f t="shared" si="22"/>
        <v>0</v>
      </c>
      <c r="L47" s="61">
        <f t="shared" si="22"/>
        <v>0</v>
      </c>
      <c r="M47" s="61">
        <f t="shared" si="22"/>
        <v>0</v>
      </c>
      <c r="N47" s="61">
        <f t="shared" si="22"/>
        <v>0</v>
      </c>
      <c r="O47" s="29" t="s">
        <v>127</v>
      </c>
    </row>
    <row r="48" spans="1:15" ht="15.75">
      <c r="A48" s="52">
        <v>40</v>
      </c>
      <c r="B48" s="27" t="s">
        <v>1</v>
      </c>
      <c r="C48" s="31">
        <f t="shared" si="17"/>
        <v>173000</v>
      </c>
      <c r="D48" s="31">
        <v>41000</v>
      </c>
      <c r="E48" s="61">
        <v>33000</v>
      </c>
      <c r="F48" s="61">
        <v>24000</v>
      </c>
      <c r="G48" s="61">
        <v>24000</v>
      </c>
      <c r="H48" s="61">
        <v>24000</v>
      </c>
      <c r="I48" s="61">
        <v>27000</v>
      </c>
      <c r="J48" s="61">
        <v>0</v>
      </c>
      <c r="K48" s="61">
        <v>0</v>
      </c>
      <c r="L48" s="61"/>
      <c r="M48" s="61"/>
      <c r="N48" s="61"/>
      <c r="O48" s="29"/>
    </row>
    <row r="49" spans="1:15" ht="94.5">
      <c r="A49" s="52">
        <v>41</v>
      </c>
      <c r="B49" s="27" t="s">
        <v>74</v>
      </c>
      <c r="C49" s="31">
        <f t="shared" si="17"/>
        <v>603639933.24</v>
      </c>
      <c r="D49" s="31">
        <f>D50</f>
        <v>106469528.43</v>
      </c>
      <c r="E49" s="61">
        <f aca="true" t="shared" si="23" ref="E49:N49">E50</f>
        <v>102598464.75</v>
      </c>
      <c r="F49" s="61">
        <f t="shared" si="23"/>
        <v>65838572.87</v>
      </c>
      <c r="G49" s="61">
        <f t="shared" si="23"/>
        <v>63696815.35</v>
      </c>
      <c r="H49" s="61">
        <f t="shared" si="23"/>
        <v>68672742.76</v>
      </c>
      <c r="I49" s="61">
        <f t="shared" si="23"/>
        <v>61040209.08</v>
      </c>
      <c r="J49" s="61">
        <f t="shared" si="23"/>
        <v>67661800</v>
      </c>
      <c r="K49" s="61">
        <f t="shared" si="23"/>
        <v>67661800</v>
      </c>
      <c r="L49" s="61">
        <f t="shared" si="23"/>
        <v>67661800</v>
      </c>
      <c r="M49" s="61">
        <f t="shared" si="23"/>
        <v>67661800</v>
      </c>
      <c r="N49" s="61">
        <f t="shared" si="23"/>
        <v>67661800</v>
      </c>
      <c r="O49" s="29" t="s">
        <v>139</v>
      </c>
    </row>
    <row r="50" spans="1:15" ht="15.75">
      <c r="A50" s="52">
        <v>42</v>
      </c>
      <c r="B50" s="27" t="s">
        <v>2</v>
      </c>
      <c r="C50" s="31">
        <f t="shared" si="17"/>
        <v>603639933.24</v>
      </c>
      <c r="D50" s="31">
        <v>106469528.43</v>
      </c>
      <c r="E50" s="61">
        <v>102598464.75</v>
      </c>
      <c r="F50" s="61">
        <v>65838572.87</v>
      </c>
      <c r="G50" s="61">
        <v>63696815.35</v>
      </c>
      <c r="H50" s="61">
        <v>68672742.76</v>
      </c>
      <c r="I50" s="61">
        <v>61040209.08</v>
      </c>
      <c r="J50" s="61">
        <v>67661800</v>
      </c>
      <c r="K50" s="61">
        <v>67661800</v>
      </c>
      <c r="L50" s="61">
        <v>67661800</v>
      </c>
      <c r="M50" s="61">
        <v>67661800</v>
      </c>
      <c r="N50" s="61">
        <v>67661800</v>
      </c>
      <c r="O50" s="29"/>
    </row>
    <row r="51" spans="1:15" ht="94.5">
      <c r="A51" s="52">
        <v>43</v>
      </c>
      <c r="B51" s="27" t="s">
        <v>75</v>
      </c>
      <c r="C51" s="31">
        <f t="shared" si="17"/>
        <v>369639351.15</v>
      </c>
      <c r="D51" s="31">
        <f aca="true" t="shared" si="24" ref="D51:N51">D52</f>
        <v>24597627.72</v>
      </c>
      <c r="E51" s="61">
        <f t="shared" si="24"/>
        <v>43947565.79</v>
      </c>
      <c r="F51" s="61">
        <f t="shared" si="24"/>
        <v>39618201.95</v>
      </c>
      <c r="G51" s="61">
        <f t="shared" si="24"/>
        <v>47091647</v>
      </c>
      <c r="H51" s="61">
        <f t="shared" si="24"/>
        <v>51869087.1</v>
      </c>
      <c r="I51" s="61">
        <f t="shared" si="24"/>
        <v>53189812.94</v>
      </c>
      <c r="J51" s="61">
        <f t="shared" si="24"/>
        <v>49967449</v>
      </c>
      <c r="K51" s="61">
        <f t="shared" si="24"/>
        <v>59357959.65</v>
      </c>
      <c r="L51" s="61">
        <f t="shared" si="24"/>
        <v>59357959.65</v>
      </c>
      <c r="M51" s="61">
        <f t="shared" si="24"/>
        <v>59357959.65</v>
      </c>
      <c r="N51" s="61">
        <f t="shared" si="24"/>
        <v>59357959.65</v>
      </c>
      <c r="O51" s="29" t="s">
        <v>139</v>
      </c>
    </row>
    <row r="52" spans="1:15" ht="15.75">
      <c r="A52" s="52">
        <v>44</v>
      </c>
      <c r="B52" s="27" t="s">
        <v>2</v>
      </c>
      <c r="C52" s="31">
        <f t="shared" si="17"/>
        <v>369639351.15</v>
      </c>
      <c r="D52" s="31">
        <v>24597627.72</v>
      </c>
      <c r="E52" s="61">
        <v>43947565.79</v>
      </c>
      <c r="F52" s="61">
        <v>39618201.95</v>
      </c>
      <c r="G52" s="61">
        <v>47091647</v>
      </c>
      <c r="H52" s="61">
        <v>51869087.1</v>
      </c>
      <c r="I52" s="61">
        <v>53189812.94</v>
      </c>
      <c r="J52" s="61">
        <v>49967449</v>
      </c>
      <c r="K52" s="61">
        <v>59357959.65</v>
      </c>
      <c r="L52" s="61">
        <v>59357959.65</v>
      </c>
      <c r="M52" s="61">
        <v>59357959.65</v>
      </c>
      <c r="N52" s="61">
        <v>59357959.65</v>
      </c>
      <c r="O52" s="29"/>
    </row>
    <row r="53" spans="1:15" ht="78.75">
      <c r="A53" s="52">
        <v>45</v>
      </c>
      <c r="B53" s="27" t="s">
        <v>76</v>
      </c>
      <c r="C53" s="31">
        <f t="shared" si="17"/>
        <v>15117162.89</v>
      </c>
      <c r="D53" s="31">
        <f>D54</f>
        <v>1934262.89</v>
      </c>
      <c r="E53" s="61">
        <f aca="true" t="shared" si="25" ref="E53:N53">E54</f>
        <v>2004000</v>
      </c>
      <c r="F53" s="61">
        <f t="shared" si="25"/>
        <v>1808400</v>
      </c>
      <c r="G53" s="61">
        <f t="shared" si="25"/>
        <v>1839700</v>
      </c>
      <c r="H53" s="61">
        <f t="shared" si="25"/>
        <v>1903700</v>
      </c>
      <c r="I53" s="61">
        <f t="shared" si="25"/>
        <v>1875700</v>
      </c>
      <c r="J53" s="61">
        <f t="shared" si="25"/>
        <v>1875700</v>
      </c>
      <c r="K53" s="61">
        <f t="shared" si="25"/>
        <v>1875700</v>
      </c>
      <c r="L53" s="61">
        <f t="shared" si="25"/>
        <v>1875700</v>
      </c>
      <c r="M53" s="61">
        <f t="shared" si="25"/>
        <v>1875700</v>
      </c>
      <c r="N53" s="61">
        <f t="shared" si="25"/>
        <v>1875700</v>
      </c>
      <c r="O53" s="29" t="s">
        <v>126</v>
      </c>
    </row>
    <row r="54" spans="1:15" ht="15.75">
      <c r="A54" s="52">
        <v>46</v>
      </c>
      <c r="B54" s="27" t="s">
        <v>2</v>
      </c>
      <c r="C54" s="31">
        <f t="shared" si="17"/>
        <v>15117162.89</v>
      </c>
      <c r="D54" s="31">
        <v>1934262.89</v>
      </c>
      <c r="E54" s="61">
        <v>2004000</v>
      </c>
      <c r="F54" s="61">
        <v>1808400</v>
      </c>
      <c r="G54" s="61">
        <v>1839700</v>
      </c>
      <c r="H54" s="61">
        <v>1903700</v>
      </c>
      <c r="I54" s="61">
        <v>1875700</v>
      </c>
      <c r="J54" s="61">
        <v>1875700</v>
      </c>
      <c r="K54" s="61">
        <v>1875700</v>
      </c>
      <c r="L54" s="61">
        <v>1875700</v>
      </c>
      <c r="M54" s="61">
        <v>1875700</v>
      </c>
      <c r="N54" s="61">
        <v>1875700</v>
      </c>
      <c r="O54" s="29"/>
    </row>
    <row r="55" spans="1:15" ht="63">
      <c r="A55" s="52">
        <v>47</v>
      </c>
      <c r="B55" s="27" t="s">
        <v>77</v>
      </c>
      <c r="C55" s="31">
        <f t="shared" si="17"/>
        <v>266983.06</v>
      </c>
      <c r="D55" s="31">
        <f aca="true" t="shared" si="26" ref="D55:N55">D56</f>
        <v>75000</v>
      </c>
      <c r="E55" s="61">
        <f t="shared" si="26"/>
        <v>75000</v>
      </c>
      <c r="F55" s="61">
        <f t="shared" si="26"/>
        <v>0</v>
      </c>
      <c r="G55" s="61">
        <f t="shared" si="26"/>
        <v>22903.36</v>
      </c>
      <c r="H55" s="61">
        <f t="shared" si="26"/>
        <v>19079.7</v>
      </c>
      <c r="I55" s="61">
        <f t="shared" si="26"/>
        <v>25000</v>
      </c>
      <c r="J55" s="61">
        <f t="shared" si="26"/>
        <v>25000</v>
      </c>
      <c r="K55" s="61">
        <f t="shared" si="26"/>
        <v>25000</v>
      </c>
      <c r="L55" s="61">
        <f t="shared" si="26"/>
        <v>25000</v>
      </c>
      <c r="M55" s="61">
        <f t="shared" si="26"/>
        <v>25000</v>
      </c>
      <c r="N55" s="61">
        <f t="shared" si="26"/>
        <v>25000</v>
      </c>
      <c r="O55" s="29" t="s">
        <v>128</v>
      </c>
    </row>
    <row r="56" spans="1:15" ht="15.75">
      <c r="A56" s="52">
        <v>48</v>
      </c>
      <c r="B56" s="27" t="s">
        <v>2</v>
      </c>
      <c r="C56" s="31">
        <f t="shared" si="17"/>
        <v>266983.06</v>
      </c>
      <c r="D56" s="31">
        <v>75000</v>
      </c>
      <c r="E56" s="61">
        <v>75000</v>
      </c>
      <c r="F56" s="61">
        <v>0</v>
      </c>
      <c r="G56" s="61">
        <v>22903.36</v>
      </c>
      <c r="H56" s="61">
        <v>19079.7</v>
      </c>
      <c r="I56" s="61">
        <v>25000</v>
      </c>
      <c r="J56" s="61">
        <v>25000</v>
      </c>
      <c r="K56" s="61">
        <v>25000</v>
      </c>
      <c r="L56" s="61">
        <v>25000</v>
      </c>
      <c r="M56" s="61">
        <v>25000</v>
      </c>
      <c r="N56" s="61">
        <v>25000</v>
      </c>
      <c r="O56" s="29"/>
    </row>
    <row r="57" spans="1:15" ht="78.75">
      <c r="A57" s="52">
        <v>49</v>
      </c>
      <c r="B57" s="27" t="s">
        <v>143</v>
      </c>
      <c r="C57" s="31">
        <f t="shared" si="17"/>
        <v>43391118.57</v>
      </c>
      <c r="D57" s="31">
        <f aca="true" t="shared" si="27" ref="D57:N57">D58</f>
        <v>0</v>
      </c>
      <c r="E57" s="61">
        <f t="shared" si="27"/>
        <v>0</v>
      </c>
      <c r="F57" s="61">
        <f t="shared" si="27"/>
        <v>0</v>
      </c>
      <c r="G57" s="61">
        <f t="shared" si="27"/>
        <v>2525930.59</v>
      </c>
      <c r="H57" s="61">
        <f t="shared" si="27"/>
        <v>10099935.07</v>
      </c>
      <c r="I57" s="61">
        <f t="shared" si="27"/>
        <v>765252.91</v>
      </c>
      <c r="J57" s="61">
        <f t="shared" si="27"/>
        <v>30000000</v>
      </c>
      <c r="K57" s="61">
        <f t="shared" si="27"/>
        <v>0</v>
      </c>
      <c r="L57" s="61">
        <f t="shared" si="27"/>
        <v>0</v>
      </c>
      <c r="M57" s="61">
        <f t="shared" si="27"/>
        <v>0</v>
      </c>
      <c r="N57" s="61">
        <f t="shared" si="27"/>
        <v>0</v>
      </c>
      <c r="O57" s="29" t="s">
        <v>147</v>
      </c>
    </row>
    <row r="58" spans="1:15" ht="15.75">
      <c r="A58" s="52">
        <v>50</v>
      </c>
      <c r="B58" s="27" t="s">
        <v>2</v>
      </c>
      <c r="C58" s="31">
        <f t="shared" si="17"/>
        <v>43391118.57</v>
      </c>
      <c r="D58" s="31">
        <v>0</v>
      </c>
      <c r="E58" s="61">
        <v>0</v>
      </c>
      <c r="F58" s="61">
        <v>0</v>
      </c>
      <c r="G58" s="61">
        <v>2525930.59</v>
      </c>
      <c r="H58" s="61">
        <v>10099935.07</v>
      </c>
      <c r="I58" s="61">
        <v>765252.91</v>
      </c>
      <c r="J58" s="61">
        <v>30000000</v>
      </c>
      <c r="K58" s="61">
        <v>0</v>
      </c>
      <c r="L58" s="61">
        <v>0</v>
      </c>
      <c r="M58" s="61">
        <v>0</v>
      </c>
      <c r="N58" s="61">
        <v>0</v>
      </c>
      <c r="O58" s="29"/>
    </row>
    <row r="59" spans="1:15" ht="57" customHeight="1">
      <c r="A59" s="52">
        <v>51</v>
      </c>
      <c r="B59" s="27" t="s">
        <v>155</v>
      </c>
      <c r="C59" s="31">
        <f t="shared" si="17"/>
        <v>563000</v>
      </c>
      <c r="D59" s="31">
        <f aca="true" t="shared" si="28" ref="D59:N59">D60+D61</f>
        <v>0</v>
      </c>
      <c r="E59" s="61">
        <f t="shared" si="28"/>
        <v>0</v>
      </c>
      <c r="F59" s="61">
        <f t="shared" si="28"/>
        <v>0</v>
      </c>
      <c r="G59" s="61">
        <f t="shared" si="28"/>
        <v>563000</v>
      </c>
      <c r="H59" s="61">
        <f t="shared" si="28"/>
        <v>0</v>
      </c>
      <c r="I59" s="61">
        <f t="shared" si="28"/>
        <v>0</v>
      </c>
      <c r="J59" s="61">
        <f>J60+J61</f>
        <v>0</v>
      </c>
      <c r="K59" s="61">
        <f t="shared" si="28"/>
        <v>0</v>
      </c>
      <c r="L59" s="61">
        <f t="shared" si="28"/>
        <v>0</v>
      </c>
      <c r="M59" s="61">
        <f t="shared" si="28"/>
        <v>0</v>
      </c>
      <c r="N59" s="61">
        <f t="shared" si="28"/>
        <v>0</v>
      </c>
      <c r="O59" s="29" t="s">
        <v>126</v>
      </c>
    </row>
    <row r="60" spans="1:15" ht="15.75">
      <c r="A60" s="52">
        <v>52</v>
      </c>
      <c r="B60" s="27" t="s">
        <v>1</v>
      </c>
      <c r="C60" s="31">
        <f t="shared" si="17"/>
        <v>563000</v>
      </c>
      <c r="D60" s="31">
        <v>0</v>
      </c>
      <c r="E60" s="61">
        <v>0</v>
      </c>
      <c r="F60" s="61">
        <v>0</v>
      </c>
      <c r="G60" s="61">
        <v>563000</v>
      </c>
      <c r="H60" s="61"/>
      <c r="I60" s="61">
        <v>0</v>
      </c>
      <c r="J60" s="61">
        <v>0</v>
      </c>
      <c r="K60" s="61">
        <v>0</v>
      </c>
      <c r="L60" s="61"/>
      <c r="M60" s="61"/>
      <c r="N60" s="61"/>
      <c r="O60" s="29"/>
    </row>
    <row r="61" spans="1:15" ht="15.75">
      <c r="A61" s="52">
        <v>53</v>
      </c>
      <c r="B61" s="27" t="s">
        <v>2</v>
      </c>
      <c r="C61" s="31">
        <f t="shared" si="17"/>
        <v>0</v>
      </c>
      <c r="D61" s="3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/>
      <c r="M61" s="61"/>
      <c r="N61" s="61"/>
      <c r="O61" s="29"/>
    </row>
    <row r="62" spans="1:15" ht="63">
      <c r="A62" s="52">
        <v>54</v>
      </c>
      <c r="B62" s="27" t="s">
        <v>163</v>
      </c>
      <c r="C62" s="31">
        <f t="shared" si="17"/>
        <v>417653</v>
      </c>
      <c r="D62" s="31">
        <f aca="true" t="shared" si="29" ref="D62:N62">D63</f>
        <v>0</v>
      </c>
      <c r="E62" s="61">
        <f t="shared" si="29"/>
        <v>0</v>
      </c>
      <c r="F62" s="61">
        <f t="shared" si="29"/>
        <v>0</v>
      </c>
      <c r="G62" s="61">
        <f t="shared" si="29"/>
        <v>0</v>
      </c>
      <c r="H62" s="61">
        <f t="shared" si="29"/>
        <v>417653</v>
      </c>
      <c r="I62" s="61">
        <f t="shared" si="29"/>
        <v>0</v>
      </c>
      <c r="J62" s="61">
        <f t="shared" si="29"/>
        <v>0</v>
      </c>
      <c r="K62" s="61">
        <f t="shared" si="29"/>
        <v>0</v>
      </c>
      <c r="L62" s="61">
        <f t="shared" si="29"/>
        <v>0</v>
      </c>
      <c r="M62" s="61">
        <f t="shared" si="29"/>
        <v>0</v>
      </c>
      <c r="N62" s="61">
        <f t="shared" si="29"/>
        <v>0</v>
      </c>
      <c r="O62" s="29" t="s">
        <v>126</v>
      </c>
    </row>
    <row r="63" spans="1:15" ht="15.75">
      <c r="A63" s="52">
        <v>55</v>
      </c>
      <c r="B63" s="27" t="s">
        <v>1</v>
      </c>
      <c r="C63" s="31">
        <f t="shared" si="17"/>
        <v>417653</v>
      </c>
      <c r="D63" s="31">
        <v>0</v>
      </c>
      <c r="E63" s="61">
        <v>0</v>
      </c>
      <c r="F63" s="61">
        <v>0</v>
      </c>
      <c r="G63" s="61">
        <v>0</v>
      </c>
      <c r="H63" s="61">
        <v>417653</v>
      </c>
      <c r="I63" s="61">
        <v>0</v>
      </c>
      <c r="J63" s="61">
        <v>0</v>
      </c>
      <c r="K63" s="61">
        <v>0</v>
      </c>
      <c r="L63" s="61"/>
      <c r="M63" s="61"/>
      <c r="N63" s="61"/>
      <c r="O63" s="29"/>
    </row>
    <row r="64" spans="1:15" ht="18.75">
      <c r="A64" s="52">
        <v>56</v>
      </c>
      <c r="B64" s="72" t="s">
        <v>169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31.5">
      <c r="A65" s="52">
        <v>57</v>
      </c>
      <c r="B65" s="27" t="s">
        <v>18</v>
      </c>
      <c r="C65" s="31">
        <f>C66+C67</f>
        <v>149637682.05</v>
      </c>
      <c r="D65" s="31">
        <f aca="true" t="shared" si="30" ref="D65:K65">D66+D67</f>
        <v>17368007.12</v>
      </c>
      <c r="E65" s="61">
        <f t="shared" si="30"/>
        <v>17395626.74</v>
      </c>
      <c r="F65" s="61">
        <f t="shared" si="30"/>
        <v>15418779.09</v>
      </c>
      <c r="G65" s="61">
        <f t="shared" si="30"/>
        <v>18195319</v>
      </c>
      <c r="H65" s="61">
        <f t="shared" si="30"/>
        <v>20700076.1</v>
      </c>
      <c r="I65" s="61">
        <f t="shared" si="30"/>
        <v>20453354</v>
      </c>
      <c r="J65" s="61">
        <f>J66+J67</f>
        <v>20053260</v>
      </c>
      <c r="K65" s="61">
        <f t="shared" si="30"/>
        <v>20053260</v>
      </c>
      <c r="L65" s="61">
        <f>L66+L67</f>
        <v>20053260</v>
      </c>
      <c r="M65" s="61">
        <f>M66+M67</f>
        <v>20053260</v>
      </c>
      <c r="N65" s="61">
        <f>N66+N67</f>
        <v>20053260</v>
      </c>
      <c r="O65" s="29"/>
    </row>
    <row r="66" spans="1:15" ht="15.75">
      <c r="A66" s="52">
        <v>58</v>
      </c>
      <c r="B66" s="27" t="s">
        <v>2</v>
      </c>
      <c r="C66" s="31">
        <f>D66+E66+F66+G66+H66+I66+J66+K66</f>
        <v>147975882.05</v>
      </c>
      <c r="D66" s="31">
        <f>D69</f>
        <v>17368007.12</v>
      </c>
      <c r="E66" s="61">
        <f aca="true" t="shared" si="31" ref="E66:K66">E69</f>
        <v>17395626.74</v>
      </c>
      <c r="F66" s="61">
        <f t="shared" si="31"/>
        <v>15418779.09</v>
      </c>
      <c r="G66" s="61">
        <f t="shared" si="31"/>
        <v>17058119</v>
      </c>
      <c r="H66" s="61">
        <f t="shared" si="31"/>
        <v>20175476.1</v>
      </c>
      <c r="I66" s="61">
        <f t="shared" si="31"/>
        <v>20453354</v>
      </c>
      <c r="J66" s="61">
        <f>J69</f>
        <v>20053260</v>
      </c>
      <c r="K66" s="61">
        <f t="shared" si="31"/>
        <v>20053260</v>
      </c>
      <c r="L66" s="61">
        <f>L69</f>
        <v>20053260</v>
      </c>
      <c r="M66" s="61">
        <f>M69</f>
        <v>20053260</v>
      </c>
      <c r="N66" s="61">
        <f>N69</f>
        <v>20053260</v>
      </c>
      <c r="O66" s="29"/>
    </row>
    <row r="67" spans="1:15" ht="15.75">
      <c r="A67" s="52">
        <v>59</v>
      </c>
      <c r="B67" s="27" t="s">
        <v>1</v>
      </c>
      <c r="C67" s="31">
        <f>D67+E67+F67+G67+H67+I67+J67+K67</f>
        <v>1661800</v>
      </c>
      <c r="D67" s="31">
        <f aca="true" t="shared" si="32" ref="D67:K67">D71+D73+D75</f>
        <v>0</v>
      </c>
      <c r="E67" s="61">
        <f t="shared" si="32"/>
        <v>0</v>
      </c>
      <c r="F67" s="61">
        <f t="shared" si="32"/>
        <v>0</v>
      </c>
      <c r="G67" s="61">
        <f t="shared" si="32"/>
        <v>1137200</v>
      </c>
      <c r="H67" s="61">
        <f t="shared" si="32"/>
        <v>524600</v>
      </c>
      <c r="I67" s="61">
        <f t="shared" si="32"/>
        <v>0</v>
      </c>
      <c r="J67" s="61">
        <f>J71+J73+J75</f>
        <v>0</v>
      </c>
      <c r="K67" s="61">
        <f t="shared" si="32"/>
        <v>0</v>
      </c>
      <c r="L67" s="61">
        <f>L71+L73+L75</f>
        <v>0</v>
      </c>
      <c r="M67" s="61">
        <f>M71+M73+M75</f>
        <v>0</v>
      </c>
      <c r="N67" s="61">
        <f>N71+N73+N75</f>
        <v>0</v>
      </c>
      <c r="O67" s="29"/>
    </row>
    <row r="68" spans="1:15" ht="78.75">
      <c r="A68" s="52">
        <v>60</v>
      </c>
      <c r="B68" s="27" t="s">
        <v>78</v>
      </c>
      <c r="C68" s="31">
        <f aca="true" t="shared" si="33" ref="C68:C75">D68+E68+F68+G68+H68+I68+J68+K68</f>
        <v>147975882.05</v>
      </c>
      <c r="D68" s="31">
        <f>D69</f>
        <v>17368007.12</v>
      </c>
      <c r="E68" s="61">
        <f aca="true" t="shared" si="34" ref="E68:N70">E69</f>
        <v>17395626.74</v>
      </c>
      <c r="F68" s="61">
        <f t="shared" si="34"/>
        <v>15418779.09</v>
      </c>
      <c r="G68" s="61">
        <f t="shared" si="34"/>
        <v>17058119</v>
      </c>
      <c r="H68" s="61">
        <f t="shared" si="34"/>
        <v>20175476.1</v>
      </c>
      <c r="I68" s="61">
        <f t="shared" si="34"/>
        <v>20453354</v>
      </c>
      <c r="J68" s="61">
        <f t="shared" si="34"/>
        <v>20053260</v>
      </c>
      <c r="K68" s="61">
        <f t="shared" si="34"/>
        <v>20053260</v>
      </c>
      <c r="L68" s="61">
        <f t="shared" si="34"/>
        <v>20053260</v>
      </c>
      <c r="M68" s="61">
        <f t="shared" si="34"/>
        <v>20053260</v>
      </c>
      <c r="N68" s="61">
        <f t="shared" si="34"/>
        <v>20053260</v>
      </c>
      <c r="O68" s="29" t="s">
        <v>129</v>
      </c>
    </row>
    <row r="69" spans="1:15" ht="15.75">
      <c r="A69" s="52">
        <v>61</v>
      </c>
      <c r="B69" s="27" t="s">
        <v>2</v>
      </c>
      <c r="C69" s="31">
        <f t="shared" si="33"/>
        <v>147975882.05</v>
      </c>
      <c r="D69" s="31">
        <v>17368007.12</v>
      </c>
      <c r="E69" s="61">
        <v>17395626.74</v>
      </c>
      <c r="F69" s="61">
        <v>15418779.09</v>
      </c>
      <c r="G69" s="61">
        <v>17058119</v>
      </c>
      <c r="H69" s="61">
        <v>20175476.1</v>
      </c>
      <c r="I69" s="61">
        <v>20453354</v>
      </c>
      <c r="J69" s="61">
        <v>20053260</v>
      </c>
      <c r="K69" s="61">
        <v>20053260</v>
      </c>
      <c r="L69" s="61">
        <v>20053260</v>
      </c>
      <c r="M69" s="61">
        <v>20053260</v>
      </c>
      <c r="N69" s="61">
        <v>20053260</v>
      </c>
      <c r="O69" s="29"/>
    </row>
    <row r="70" spans="1:15" ht="94.5">
      <c r="A70" s="52">
        <v>62</v>
      </c>
      <c r="B70" s="27" t="s">
        <v>149</v>
      </c>
      <c r="C70" s="31">
        <f t="shared" si="33"/>
        <v>1137200</v>
      </c>
      <c r="D70" s="31">
        <f>D71</f>
        <v>0</v>
      </c>
      <c r="E70" s="61">
        <f t="shared" si="34"/>
        <v>0</v>
      </c>
      <c r="F70" s="61">
        <f t="shared" si="34"/>
        <v>0</v>
      </c>
      <c r="G70" s="61">
        <f t="shared" si="34"/>
        <v>1137200</v>
      </c>
      <c r="H70" s="61">
        <f t="shared" si="34"/>
        <v>0</v>
      </c>
      <c r="I70" s="61">
        <f t="shared" si="34"/>
        <v>0</v>
      </c>
      <c r="J70" s="61">
        <f t="shared" si="34"/>
        <v>0</v>
      </c>
      <c r="K70" s="61">
        <f t="shared" si="34"/>
        <v>0</v>
      </c>
      <c r="L70" s="61">
        <f t="shared" si="34"/>
        <v>0</v>
      </c>
      <c r="M70" s="61">
        <f t="shared" si="34"/>
        <v>0</v>
      </c>
      <c r="N70" s="61">
        <f t="shared" si="34"/>
        <v>0</v>
      </c>
      <c r="O70" s="29" t="s">
        <v>129</v>
      </c>
    </row>
    <row r="71" spans="1:15" ht="15.75">
      <c r="A71" s="52">
        <v>63</v>
      </c>
      <c r="B71" s="27" t="s">
        <v>1</v>
      </c>
      <c r="C71" s="31">
        <f t="shared" si="33"/>
        <v>1137200</v>
      </c>
      <c r="D71" s="31">
        <v>0</v>
      </c>
      <c r="E71" s="61">
        <v>0</v>
      </c>
      <c r="F71" s="61">
        <v>0</v>
      </c>
      <c r="G71" s="61">
        <v>1137200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29"/>
    </row>
    <row r="72" spans="1:15" ht="84" customHeight="1">
      <c r="A72" s="52">
        <v>64</v>
      </c>
      <c r="B72" s="27" t="s">
        <v>158</v>
      </c>
      <c r="C72" s="31">
        <f t="shared" si="33"/>
        <v>124600</v>
      </c>
      <c r="D72" s="31">
        <f aca="true" t="shared" si="35" ref="D72:N72">D73</f>
        <v>0</v>
      </c>
      <c r="E72" s="61">
        <f t="shared" si="35"/>
        <v>0</v>
      </c>
      <c r="F72" s="61">
        <f t="shared" si="35"/>
        <v>0</v>
      </c>
      <c r="G72" s="61">
        <f t="shared" si="35"/>
        <v>0</v>
      </c>
      <c r="H72" s="61">
        <f t="shared" si="35"/>
        <v>124600</v>
      </c>
      <c r="I72" s="61">
        <f t="shared" si="35"/>
        <v>0</v>
      </c>
      <c r="J72" s="61">
        <f t="shared" si="35"/>
        <v>0</v>
      </c>
      <c r="K72" s="61">
        <f t="shared" si="35"/>
        <v>0</v>
      </c>
      <c r="L72" s="61">
        <f t="shared" si="35"/>
        <v>0</v>
      </c>
      <c r="M72" s="61">
        <f t="shared" si="35"/>
        <v>0</v>
      </c>
      <c r="N72" s="61">
        <f t="shared" si="35"/>
        <v>0</v>
      </c>
      <c r="O72" s="29"/>
    </row>
    <row r="73" spans="1:15" ht="15.75">
      <c r="A73" s="52">
        <v>65</v>
      </c>
      <c r="B73" s="27" t="s">
        <v>1</v>
      </c>
      <c r="C73" s="31">
        <f t="shared" si="33"/>
        <v>124600</v>
      </c>
      <c r="D73" s="31">
        <v>0</v>
      </c>
      <c r="E73" s="61">
        <v>0</v>
      </c>
      <c r="F73" s="61">
        <v>0</v>
      </c>
      <c r="G73" s="61">
        <v>0</v>
      </c>
      <c r="H73" s="61">
        <v>124600</v>
      </c>
      <c r="I73" s="61">
        <v>0</v>
      </c>
      <c r="J73" s="61">
        <v>0</v>
      </c>
      <c r="K73" s="61">
        <v>0</v>
      </c>
      <c r="L73" s="61"/>
      <c r="M73" s="61"/>
      <c r="N73" s="61"/>
      <c r="O73" s="29"/>
    </row>
    <row r="74" spans="1:15" ht="63">
      <c r="A74" s="52">
        <v>66</v>
      </c>
      <c r="B74" s="27" t="s">
        <v>164</v>
      </c>
      <c r="C74" s="31">
        <f t="shared" si="33"/>
        <v>400000</v>
      </c>
      <c r="D74" s="31">
        <f aca="true" t="shared" si="36" ref="D74:N74">D75</f>
        <v>0</v>
      </c>
      <c r="E74" s="61">
        <f t="shared" si="36"/>
        <v>0</v>
      </c>
      <c r="F74" s="61">
        <f t="shared" si="36"/>
        <v>0</v>
      </c>
      <c r="G74" s="61">
        <f t="shared" si="36"/>
        <v>0</v>
      </c>
      <c r="H74" s="61">
        <f t="shared" si="36"/>
        <v>400000</v>
      </c>
      <c r="I74" s="61">
        <f t="shared" si="36"/>
        <v>0</v>
      </c>
      <c r="J74" s="61">
        <f t="shared" si="36"/>
        <v>0</v>
      </c>
      <c r="K74" s="61">
        <f t="shared" si="36"/>
        <v>0</v>
      </c>
      <c r="L74" s="61">
        <f t="shared" si="36"/>
        <v>0</v>
      </c>
      <c r="M74" s="61">
        <f t="shared" si="36"/>
        <v>0</v>
      </c>
      <c r="N74" s="61">
        <f t="shared" si="36"/>
        <v>0</v>
      </c>
      <c r="O74" s="29" t="s">
        <v>129</v>
      </c>
    </row>
    <row r="75" spans="1:15" ht="15.75">
      <c r="A75" s="52">
        <v>67</v>
      </c>
      <c r="B75" s="27" t="s">
        <v>1</v>
      </c>
      <c r="C75" s="31">
        <f t="shared" si="33"/>
        <v>400000</v>
      </c>
      <c r="D75" s="31">
        <v>0</v>
      </c>
      <c r="E75" s="61">
        <v>0</v>
      </c>
      <c r="F75" s="61">
        <v>0</v>
      </c>
      <c r="G75" s="61">
        <v>0</v>
      </c>
      <c r="H75" s="61">
        <v>400000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29"/>
    </row>
    <row r="76" spans="1:15" ht="36.75" customHeight="1">
      <c r="A76" s="52">
        <v>68</v>
      </c>
      <c r="B76" s="72" t="s">
        <v>170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31.5">
      <c r="A77" s="52">
        <v>69</v>
      </c>
      <c r="B77" s="27" t="s">
        <v>6</v>
      </c>
      <c r="C77" s="31">
        <f>C78+C79</f>
        <v>115990125.64</v>
      </c>
      <c r="D77" s="31">
        <f>D78+D79</f>
        <v>11495788</v>
      </c>
      <c r="E77" s="61">
        <f aca="true" t="shared" si="37" ref="E77:K77">E78+E79</f>
        <v>12608680</v>
      </c>
      <c r="F77" s="61">
        <f t="shared" si="37"/>
        <v>12862532.66</v>
      </c>
      <c r="G77" s="61">
        <f t="shared" si="37"/>
        <v>13892775</v>
      </c>
      <c r="H77" s="61">
        <f t="shared" si="37"/>
        <v>17844296.98</v>
      </c>
      <c r="I77" s="61">
        <f t="shared" si="37"/>
        <v>16799351</v>
      </c>
      <c r="J77" s="61">
        <f>J78+J79</f>
        <v>15089851</v>
      </c>
      <c r="K77" s="61">
        <f t="shared" si="37"/>
        <v>15396851</v>
      </c>
      <c r="L77" s="61">
        <f>L78+L79</f>
        <v>15396851</v>
      </c>
      <c r="M77" s="61">
        <f>M78+M79</f>
        <v>15396851</v>
      </c>
      <c r="N77" s="61">
        <f>N78+N79</f>
        <v>15396851</v>
      </c>
      <c r="O77" s="29"/>
    </row>
    <row r="78" spans="1:15" ht="15.75">
      <c r="A78" s="52">
        <v>70</v>
      </c>
      <c r="B78" s="27" t="s">
        <v>1</v>
      </c>
      <c r="C78" s="31">
        <f>D78+E78+F78+G78+H78+I78+J78+K78</f>
        <v>59365200</v>
      </c>
      <c r="D78" s="31">
        <f>D83</f>
        <v>7733500</v>
      </c>
      <c r="E78" s="61">
        <f>E83+E88</f>
        <v>8255900</v>
      </c>
      <c r="F78" s="61">
        <f>F83+F88</f>
        <v>8255900</v>
      </c>
      <c r="G78" s="61">
        <f>G83+G88</f>
        <v>5923200</v>
      </c>
      <c r="H78" s="61">
        <f>H83+H88</f>
        <v>6153800</v>
      </c>
      <c r="I78" s="61">
        <f aca="true" t="shared" si="38" ref="I78:N78">I83+I88</f>
        <v>7391300</v>
      </c>
      <c r="J78" s="61">
        <f t="shared" si="38"/>
        <v>7672300</v>
      </c>
      <c r="K78" s="61">
        <f t="shared" si="38"/>
        <v>7979300</v>
      </c>
      <c r="L78" s="61">
        <f t="shared" si="38"/>
        <v>7979300</v>
      </c>
      <c r="M78" s="61">
        <f t="shared" si="38"/>
        <v>7979300</v>
      </c>
      <c r="N78" s="61">
        <f t="shared" si="38"/>
        <v>7979300</v>
      </c>
      <c r="O78" s="29"/>
    </row>
    <row r="79" spans="1:15" ht="15.75">
      <c r="A79" s="52">
        <v>71</v>
      </c>
      <c r="B79" s="27" t="s">
        <v>2</v>
      </c>
      <c r="C79" s="31">
        <f aca="true" t="shared" si="39" ref="C79:C86">D79+E79+F79+G79+H79+I79+J79+K79</f>
        <v>56624925.64</v>
      </c>
      <c r="D79" s="31">
        <f>D81+D84</f>
        <v>3762288</v>
      </c>
      <c r="E79" s="61">
        <f>E81+E84</f>
        <v>4352780</v>
      </c>
      <c r="F79" s="61">
        <f>F81+F84</f>
        <v>4606632.66</v>
      </c>
      <c r="G79" s="61">
        <f>G81+G84</f>
        <v>7969575</v>
      </c>
      <c r="H79" s="61">
        <f aca="true" t="shared" si="40" ref="H79:N79">H81+H84+H86</f>
        <v>11690496.98</v>
      </c>
      <c r="I79" s="61">
        <f t="shared" si="40"/>
        <v>9408051</v>
      </c>
      <c r="J79" s="61">
        <f t="shared" si="40"/>
        <v>7417551</v>
      </c>
      <c r="K79" s="61">
        <f t="shared" si="40"/>
        <v>7417551</v>
      </c>
      <c r="L79" s="61">
        <f t="shared" si="40"/>
        <v>7417551</v>
      </c>
      <c r="M79" s="61">
        <f t="shared" si="40"/>
        <v>7417551</v>
      </c>
      <c r="N79" s="61">
        <f t="shared" si="40"/>
        <v>7417551</v>
      </c>
      <c r="O79" s="29"/>
    </row>
    <row r="80" spans="1:15" ht="63">
      <c r="A80" s="52">
        <v>72</v>
      </c>
      <c r="B80" s="27" t="s">
        <v>79</v>
      </c>
      <c r="C80" s="31">
        <f>D80+E80+F80+G80+H80+I80+J80+K80</f>
        <v>16917857</v>
      </c>
      <c r="D80" s="31">
        <f aca="true" t="shared" si="41" ref="D80:N80">D81</f>
        <v>1302070</v>
      </c>
      <c r="E80" s="61">
        <f t="shared" si="41"/>
        <v>1811510</v>
      </c>
      <c r="F80" s="61">
        <f t="shared" si="41"/>
        <v>2009408</v>
      </c>
      <c r="G80" s="61">
        <f t="shared" si="41"/>
        <v>2177700</v>
      </c>
      <c r="H80" s="61">
        <f t="shared" si="41"/>
        <v>2376216</v>
      </c>
      <c r="I80" s="61">
        <f t="shared" si="41"/>
        <v>2413651</v>
      </c>
      <c r="J80" s="61">
        <f t="shared" si="41"/>
        <v>2413651</v>
      </c>
      <c r="K80" s="61">
        <f t="shared" si="41"/>
        <v>2413651</v>
      </c>
      <c r="L80" s="61">
        <f t="shared" si="41"/>
        <v>2413651</v>
      </c>
      <c r="M80" s="61">
        <f t="shared" si="41"/>
        <v>2413651</v>
      </c>
      <c r="N80" s="61">
        <f t="shared" si="41"/>
        <v>2413651</v>
      </c>
      <c r="O80" s="29" t="s">
        <v>130</v>
      </c>
    </row>
    <row r="81" spans="1:15" ht="15.75">
      <c r="A81" s="52">
        <v>73</v>
      </c>
      <c r="B81" s="27" t="s">
        <v>2</v>
      </c>
      <c r="C81" s="31">
        <f t="shared" si="39"/>
        <v>16917857</v>
      </c>
      <c r="D81" s="31">
        <v>1302070</v>
      </c>
      <c r="E81" s="61">
        <v>1811510</v>
      </c>
      <c r="F81" s="61">
        <v>2009408</v>
      </c>
      <c r="G81" s="61">
        <v>2177700</v>
      </c>
      <c r="H81" s="61">
        <v>2376216</v>
      </c>
      <c r="I81" s="61">
        <v>2413651</v>
      </c>
      <c r="J81" s="61">
        <v>2413651</v>
      </c>
      <c r="K81" s="61">
        <v>2413651</v>
      </c>
      <c r="L81" s="61">
        <v>2413651</v>
      </c>
      <c r="M81" s="61">
        <v>2413651</v>
      </c>
      <c r="N81" s="61">
        <v>2413651</v>
      </c>
      <c r="O81" s="29"/>
    </row>
    <row r="82" spans="1:15" ht="78.75">
      <c r="A82" s="52">
        <v>74</v>
      </c>
      <c r="B82" s="27" t="s">
        <v>80</v>
      </c>
      <c r="C82" s="31">
        <f t="shared" si="39"/>
        <v>91576303.71</v>
      </c>
      <c r="D82" s="31">
        <f>D83+D84</f>
        <v>10193718</v>
      </c>
      <c r="E82" s="61">
        <f aca="true" t="shared" si="42" ref="E82:N82">E83+E84</f>
        <v>10797170</v>
      </c>
      <c r="F82" s="61">
        <f t="shared" si="42"/>
        <v>10853124.66</v>
      </c>
      <c r="G82" s="61">
        <f t="shared" si="42"/>
        <v>11715075</v>
      </c>
      <c r="H82" s="61">
        <f t="shared" si="42"/>
        <v>12469016.05</v>
      </c>
      <c r="I82" s="61">
        <f t="shared" si="42"/>
        <v>11591200</v>
      </c>
      <c r="J82" s="61">
        <f>J83+J84</f>
        <v>11841700</v>
      </c>
      <c r="K82" s="61">
        <f t="shared" si="42"/>
        <v>12115300</v>
      </c>
      <c r="L82" s="61">
        <f t="shared" si="42"/>
        <v>12115300</v>
      </c>
      <c r="M82" s="61">
        <f t="shared" si="42"/>
        <v>12115300</v>
      </c>
      <c r="N82" s="61">
        <f t="shared" si="42"/>
        <v>12115300</v>
      </c>
      <c r="O82" s="29" t="s">
        <v>130</v>
      </c>
    </row>
    <row r="83" spans="1:15" ht="15.75">
      <c r="A83" s="52">
        <v>75</v>
      </c>
      <c r="B83" s="27" t="s">
        <v>1</v>
      </c>
      <c r="C83" s="31">
        <f t="shared" si="39"/>
        <v>56858800</v>
      </c>
      <c r="D83" s="31">
        <v>7733500</v>
      </c>
      <c r="E83" s="61">
        <v>8255900</v>
      </c>
      <c r="F83" s="61">
        <v>8255900</v>
      </c>
      <c r="G83" s="61">
        <v>5923200</v>
      </c>
      <c r="H83" s="61">
        <v>6153800</v>
      </c>
      <c r="I83" s="61">
        <v>6587300</v>
      </c>
      <c r="J83" s="61">
        <v>6837800</v>
      </c>
      <c r="K83" s="61">
        <v>7111400</v>
      </c>
      <c r="L83" s="61">
        <v>7111400</v>
      </c>
      <c r="M83" s="61">
        <v>7111400</v>
      </c>
      <c r="N83" s="61">
        <v>7111400</v>
      </c>
      <c r="O83" s="29"/>
    </row>
    <row r="84" spans="1:15" ht="15.75">
      <c r="A84" s="52">
        <v>76</v>
      </c>
      <c r="B84" s="27" t="s">
        <v>2</v>
      </c>
      <c r="C84" s="31">
        <f t="shared" si="39"/>
        <v>34717503.71</v>
      </c>
      <c r="D84" s="31">
        <v>2460218</v>
      </c>
      <c r="E84" s="61">
        <v>2541270</v>
      </c>
      <c r="F84" s="61">
        <v>2597224.66</v>
      </c>
      <c r="G84" s="61">
        <v>5791875</v>
      </c>
      <c r="H84" s="61">
        <v>6315216.05</v>
      </c>
      <c r="I84" s="61">
        <v>5003900</v>
      </c>
      <c r="J84" s="61">
        <v>5003900</v>
      </c>
      <c r="K84" s="61">
        <v>5003900</v>
      </c>
      <c r="L84" s="61">
        <v>5003900</v>
      </c>
      <c r="M84" s="61">
        <v>5003900</v>
      </c>
      <c r="N84" s="61">
        <v>5003900</v>
      </c>
      <c r="O84" s="29"/>
    </row>
    <row r="85" spans="1:15" ht="78.75">
      <c r="A85" s="52">
        <v>77</v>
      </c>
      <c r="B85" s="27" t="s">
        <v>173</v>
      </c>
      <c r="C85" s="31">
        <f t="shared" si="39"/>
        <v>4989564.93</v>
      </c>
      <c r="D85" s="31">
        <f aca="true" t="shared" si="43" ref="D85:N85">D86</f>
        <v>0</v>
      </c>
      <c r="E85" s="61">
        <f t="shared" si="43"/>
        <v>0</v>
      </c>
      <c r="F85" s="61">
        <f t="shared" si="43"/>
        <v>0</v>
      </c>
      <c r="G85" s="61">
        <f t="shared" si="43"/>
        <v>0</v>
      </c>
      <c r="H85" s="61">
        <f t="shared" si="43"/>
        <v>2999064.93</v>
      </c>
      <c r="I85" s="61">
        <f t="shared" si="43"/>
        <v>1990500</v>
      </c>
      <c r="J85" s="61">
        <f t="shared" si="43"/>
        <v>0</v>
      </c>
      <c r="K85" s="61">
        <f t="shared" si="43"/>
        <v>0</v>
      </c>
      <c r="L85" s="61">
        <f t="shared" si="43"/>
        <v>0</v>
      </c>
      <c r="M85" s="61">
        <f t="shared" si="43"/>
        <v>0</v>
      </c>
      <c r="N85" s="61">
        <f t="shared" si="43"/>
        <v>0</v>
      </c>
      <c r="O85" s="29" t="s">
        <v>130</v>
      </c>
    </row>
    <row r="86" spans="1:15" ht="15.75">
      <c r="A86" s="52">
        <v>78</v>
      </c>
      <c r="B86" s="27" t="s">
        <v>2</v>
      </c>
      <c r="C86" s="31">
        <f t="shared" si="39"/>
        <v>4989564.93</v>
      </c>
      <c r="D86" s="31">
        <v>0</v>
      </c>
      <c r="E86" s="61">
        <v>0</v>
      </c>
      <c r="F86" s="61">
        <v>0</v>
      </c>
      <c r="G86" s="61">
        <v>0</v>
      </c>
      <c r="H86" s="61">
        <v>2999064.93</v>
      </c>
      <c r="I86" s="61">
        <v>1990500</v>
      </c>
      <c r="J86" s="61">
        <v>0</v>
      </c>
      <c r="K86" s="61">
        <v>0</v>
      </c>
      <c r="L86" s="61"/>
      <c r="M86" s="61"/>
      <c r="N86" s="61"/>
      <c r="O86" s="29"/>
    </row>
    <row r="87" spans="1:15" ht="204.75">
      <c r="A87" s="52">
        <v>79</v>
      </c>
      <c r="B87" s="27" t="s">
        <v>174</v>
      </c>
      <c r="C87" s="31"/>
      <c r="D87" s="3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29"/>
    </row>
    <row r="88" spans="1:15" ht="15.75">
      <c r="A88" s="52">
        <v>80</v>
      </c>
      <c r="B88" s="27" t="s">
        <v>100</v>
      </c>
      <c r="C88" s="31"/>
      <c r="D88" s="3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804000</v>
      </c>
      <c r="J88" s="61">
        <v>834500</v>
      </c>
      <c r="K88" s="61">
        <v>867900</v>
      </c>
      <c r="L88" s="61">
        <v>867900</v>
      </c>
      <c r="M88" s="61">
        <v>867900</v>
      </c>
      <c r="N88" s="61">
        <v>867900</v>
      </c>
      <c r="O88" s="29"/>
    </row>
    <row r="89" spans="1:15" ht="44.25" customHeight="1">
      <c r="A89" s="52">
        <v>81</v>
      </c>
      <c r="B89" s="72" t="s">
        <v>171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ht="31.5">
      <c r="A90" s="52">
        <v>82</v>
      </c>
      <c r="B90" s="27" t="s">
        <v>7</v>
      </c>
      <c r="C90" s="31">
        <f>D90+E90+F90+G90+H90+I90+K90+J90</f>
        <v>162121091.21</v>
      </c>
      <c r="D90" s="31">
        <f aca="true" t="shared" si="44" ref="D90:K90">D91+D92+D93</f>
        <v>22810586.09</v>
      </c>
      <c r="E90" s="61">
        <f t="shared" si="44"/>
        <v>10588840.17</v>
      </c>
      <c r="F90" s="61">
        <f t="shared" si="44"/>
        <v>9630078.11</v>
      </c>
      <c r="G90" s="61">
        <f t="shared" si="44"/>
        <v>16228595.48</v>
      </c>
      <c r="H90" s="61">
        <f t="shared" si="44"/>
        <v>27383867.01</v>
      </c>
      <c r="I90" s="61">
        <f t="shared" si="44"/>
        <v>47287920</v>
      </c>
      <c r="J90" s="61">
        <f>J91+J92+J93</f>
        <v>10215197</v>
      </c>
      <c r="K90" s="61">
        <f t="shared" si="44"/>
        <v>17976007.35</v>
      </c>
      <c r="L90" s="61">
        <f>L91+L92+L93</f>
        <v>350000</v>
      </c>
      <c r="M90" s="61">
        <f>M91+M92+M93</f>
        <v>350000</v>
      </c>
      <c r="N90" s="61">
        <f>N91+N92+N93</f>
        <v>350000</v>
      </c>
      <c r="O90" s="29"/>
    </row>
    <row r="91" spans="1:15" ht="15.75">
      <c r="A91" s="52">
        <v>83</v>
      </c>
      <c r="B91" s="27" t="s">
        <v>0</v>
      </c>
      <c r="C91" s="31">
        <f>D91+E91+F91+G91+H91+I91+K91+J91+L91+M91+N91</f>
        <v>3030460</v>
      </c>
      <c r="D91" s="31">
        <f>D109+D138+D132+D135+D139+D142</f>
        <v>1087725</v>
      </c>
      <c r="E91" s="61">
        <f aca="true" t="shared" si="45" ref="E91:K91">E109+E138+E132+E135+E139+E142</f>
        <v>844631</v>
      </c>
      <c r="F91" s="61">
        <f t="shared" si="45"/>
        <v>1098104</v>
      </c>
      <c r="G91" s="61">
        <f>G109+G138+G132+G135+G142</f>
        <v>0</v>
      </c>
      <c r="H91" s="61">
        <f t="shared" si="45"/>
        <v>0</v>
      </c>
      <c r="I91" s="61">
        <f t="shared" si="45"/>
        <v>0</v>
      </c>
      <c r="J91" s="61">
        <f>J109+J138+J132+J135+J139+J142</f>
        <v>0</v>
      </c>
      <c r="K91" s="61">
        <f t="shared" si="45"/>
        <v>0</v>
      </c>
      <c r="L91" s="61">
        <f>L109+L138+L132+L135+L139+L142</f>
        <v>0</v>
      </c>
      <c r="M91" s="61">
        <f>M109+M138+M132+M135+M139+M142</f>
        <v>0</v>
      </c>
      <c r="N91" s="61">
        <f>N109+N138+N132+N135+N139+N142</f>
        <v>0</v>
      </c>
      <c r="O91" s="29"/>
    </row>
    <row r="92" spans="1:15" ht="15.75">
      <c r="A92" s="52">
        <v>84</v>
      </c>
      <c r="B92" s="27" t="s">
        <v>1</v>
      </c>
      <c r="C92" s="31">
        <f>D92+E92+F92+G92+H92+I92+K92+J92+L92+M92+N92</f>
        <v>34401568.59</v>
      </c>
      <c r="D92" s="31">
        <f>D95+D99+D103+D106+D125+D128+D132+D135+D139+D143+D147+D151</f>
        <v>11795300</v>
      </c>
      <c r="E92" s="61">
        <f aca="true" t="shared" si="46" ref="E92:K92">E95+E99+E103+E106+E125+E128+E132+E135+E139+E143+E147+E151</f>
        <v>3809000</v>
      </c>
      <c r="F92" s="61">
        <f t="shared" si="46"/>
        <v>1771107</v>
      </c>
      <c r="G92" s="61">
        <f>G95+G99+G103+G106+G125+G128+G132+G135+G139+G143+G147+G151+G110</f>
        <v>10030642</v>
      </c>
      <c r="H92" s="61">
        <f>H95+H99+H103+H106+H125+H128+H132+H135+H139+H143+H147+H151+H110+H154</f>
        <v>1916768.59</v>
      </c>
      <c r="I92" s="61">
        <f>I95+I99+I103+I106+I125+I128+I132+I135+I139+I143+I147+I151+I110+I154+I158+I161</f>
        <v>5078751</v>
      </c>
      <c r="J92" s="61">
        <f>J95+J99+J103+J106+J125+J128+J132+J135+J139+J143+J147+J151</f>
        <v>0</v>
      </c>
      <c r="K92" s="61">
        <f t="shared" si="46"/>
        <v>0</v>
      </c>
      <c r="L92" s="61">
        <f>L95+L99+L103+L106+L125+L128+L132+L135+L139+L143+L147+L151</f>
        <v>0</v>
      </c>
      <c r="M92" s="61">
        <f>M95+M99+M103+M106+M125+M128+M132+M135+M139+M143+M147+M151</f>
        <v>0</v>
      </c>
      <c r="N92" s="61">
        <f>N95+N99+N103+N106+N125+N128+N132+N135+N139+N143+N147+N151</f>
        <v>0</v>
      </c>
      <c r="O92" s="29"/>
    </row>
    <row r="93" spans="1:15" ht="15.75">
      <c r="A93" s="52">
        <v>85</v>
      </c>
      <c r="B93" s="27" t="s">
        <v>2</v>
      </c>
      <c r="C93" s="31">
        <f>D93+E93+F93+G93+H93+I93+K93+J93+L93+M93+N93</f>
        <v>125739062.62</v>
      </c>
      <c r="D93" s="31">
        <f>D96+D100+D107+D126+D129+D133+D136+D111+D104+D140+D144+D148+D152</f>
        <v>9927561.09</v>
      </c>
      <c r="E93" s="61">
        <f aca="true" t="shared" si="47" ref="E93:K93">E96+E100+E107+E126+E129+E133+E136+E111+E104+E140+E144+E148+E152</f>
        <v>5935209.17</v>
      </c>
      <c r="F93" s="61">
        <f t="shared" si="47"/>
        <v>6760867.11</v>
      </c>
      <c r="G93" s="61">
        <f t="shared" si="47"/>
        <v>6197953.48</v>
      </c>
      <c r="H93" s="61">
        <f t="shared" si="47"/>
        <v>25467098.42</v>
      </c>
      <c r="I93" s="61">
        <f>I96+I100+I107+I126+I129+I133+I136+I111+I104+I140+I144+I148+I152+I156+I159+I162</f>
        <v>42209169</v>
      </c>
      <c r="J93" s="61">
        <f>J96+J100+J107+J126+J129+J133+J136+J111+J104+J140+J144+J148+J152</f>
        <v>10215197</v>
      </c>
      <c r="K93" s="61">
        <f t="shared" si="47"/>
        <v>17976007.35</v>
      </c>
      <c r="L93" s="61">
        <f>L96+L100+L107+L126+L129+L133+L136+L111+L104+L140+L144+L148+L152</f>
        <v>350000</v>
      </c>
      <c r="M93" s="61">
        <f>M96+M100+M107+M126+M129+M133+M136+M111+M104+M140+M144+M148+M152</f>
        <v>350000</v>
      </c>
      <c r="N93" s="61">
        <f>N96+N100+N107+N126+N129+N133+N136+N111+N104+N140+N144+N148+N152</f>
        <v>350000</v>
      </c>
      <c r="O93" s="29"/>
    </row>
    <row r="94" spans="1:15" ht="126">
      <c r="A94" s="52">
        <v>86</v>
      </c>
      <c r="B94" s="27" t="s">
        <v>151</v>
      </c>
      <c r="C94" s="31">
        <f aca="true" t="shared" si="48" ref="C94:C155">D94+E94+F94+G94+H94+I94+K94+J94</f>
        <v>55695759.51</v>
      </c>
      <c r="D94" s="31">
        <f aca="true" t="shared" si="49" ref="D94:N94">D95+D96</f>
        <v>6735701.09</v>
      </c>
      <c r="E94" s="61">
        <f>E95+E96</f>
        <v>1417206.47</v>
      </c>
      <c r="F94" s="61">
        <f t="shared" si="49"/>
        <v>0</v>
      </c>
      <c r="G94" s="61">
        <f t="shared" si="49"/>
        <v>547991.54</v>
      </c>
      <c r="H94" s="61">
        <f t="shared" si="49"/>
        <v>21543811.76</v>
      </c>
      <c r="I94" s="61">
        <f t="shared" si="49"/>
        <v>2611859</v>
      </c>
      <c r="J94" s="61">
        <f>J95+J96</f>
        <v>7539189.65</v>
      </c>
      <c r="K94" s="61">
        <f t="shared" si="49"/>
        <v>15300000</v>
      </c>
      <c r="L94" s="61">
        <f t="shared" si="49"/>
        <v>0</v>
      </c>
      <c r="M94" s="61">
        <f t="shared" si="49"/>
        <v>0</v>
      </c>
      <c r="N94" s="61">
        <f t="shared" si="49"/>
        <v>0</v>
      </c>
      <c r="O94" s="29" t="s">
        <v>131</v>
      </c>
    </row>
    <row r="95" spans="1:15" ht="15.75">
      <c r="A95" s="52">
        <v>87</v>
      </c>
      <c r="B95" s="27" t="s">
        <v>1</v>
      </c>
      <c r="C95" s="31">
        <f t="shared" si="48"/>
        <v>3901800</v>
      </c>
      <c r="D95" s="31">
        <v>3339000</v>
      </c>
      <c r="E95" s="61">
        <v>562800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/>
      <c r="M95" s="61"/>
      <c r="N95" s="61"/>
      <c r="O95" s="29"/>
    </row>
    <row r="96" spans="1:15" ht="15.75">
      <c r="A96" s="52">
        <v>88</v>
      </c>
      <c r="B96" s="27" t="s">
        <v>102</v>
      </c>
      <c r="C96" s="31">
        <f t="shared" si="48"/>
        <v>51793959.51</v>
      </c>
      <c r="D96" s="31">
        <v>3396701.09</v>
      </c>
      <c r="E96" s="61">
        <v>854406.47</v>
      </c>
      <c r="F96" s="61">
        <v>0</v>
      </c>
      <c r="G96" s="61">
        <v>547991.54</v>
      </c>
      <c r="H96" s="61">
        <v>21543811.76</v>
      </c>
      <c r="I96" s="61">
        <v>2611859</v>
      </c>
      <c r="J96" s="61">
        <v>7539189.65</v>
      </c>
      <c r="K96" s="61">
        <v>15300000</v>
      </c>
      <c r="L96" s="61">
        <v>0</v>
      </c>
      <c r="M96" s="61">
        <v>0</v>
      </c>
      <c r="N96" s="61">
        <v>0</v>
      </c>
      <c r="O96" s="29"/>
    </row>
    <row r="97" spans="1:15" ht="31.5">
      <c r="A97" s="52">
        <v>89</v>
      </c>
      <c r="B97" s="27" t="s">
        <v>103</v>
      </c>
      <c r="C97" s="31">
        <f t="shared" si="48"/>
        <v>50968732.93</v>
      </c>
      <c r="D97" s="31">
        <v>3396701.09</v>
      </c>
      <c r="E97" s="61">
        <v>577171.43</v>
      </c>
      <c r="F97" s="61">
        <v>0</v>
      </c>
      <c r="G97" s="61">
        <v>0</v>
      </c>
      <c r="H97" s="61">
        <f aca="true" t="shared" si="50" ref="H97:N97">H96</f>
        <v>21543811.76</v>
      </c>
      <c r="I97" s="61">
        <f t="shared" si="50"/>
        <v>2611859</v>
      </c>
      <c r="J97" s="61">
        <f t="shared" si="50"/>
        <v>7539189.65</v>
      </c>
      <c r="K97" s="61">
        <f t="shared" si="50"/>
        <v>15300000</v>
      </c>
      <c r="L97" s="61">
        <f t="shared" si="50"/>
        <v>0</v>
      </c>
      <c r="M97" s="61">
        <f t="shared" si="50"/>
        <v>0</v>
      </c>
      <c r="N97" s="61">
        <f t="shared" si="50"/>
        <v>0</v>
      </c>
      <c r="O97" s="29"/>
    </row>
    <row r="98" spans="1:15" ht="126">
      <c r="A98" s="52">
        <v>90</v>
      </c>
      <c r="B98" s="27" t="s">
        <v>104</v>
      </c>
      <c r="C98" s="31">
        <f t="shared" si="48"/>
        <v>26959924.800000004</v>
      </c>
      <c r="D98" s="31">
        <f>D99+D100</f>
        <v>2512100</v>
      </c>
      <c r="E98" s="61">
        <f aca="true" t="shared" si="51" ref="E98:N98">E99+E100</f>
        <v>1847823.36</v>
      </c>
      <c r="F98" s="61">
        <f t="shared" si="51"/>
        <v>4634186.74</v>
      </c>
      <c r="G98" s="61">
        <f t="shared" si="51"/>
        <v>6333000</v>
      </c>
      <c r="H98" s="61">
        <f t="shared" si="51"/>
        <v>2987100</v>
      </c>
      <c r="I98" s="61">
        <f t="shared" si="51"/>
        <v>3993700</v>
      </c>
      <c r="J98" s="61">
        <f>J99+J100</f>
        <v>2326007.35</v>
      </c>
      <c r="K98" s="61">
        <f>K99+K100</f>
        <v>2326007.35</v>
      </c>
      <c r="L98" s="61">
        <f t="shared" si="51"/>
        <v>0</v>
      </c>
      <c r="M98" s="61">
        <f t="shared" si="51"/>
        <v>0</v>
      </c>
      <c r="N98" s="61">
        <f t="shared" si="51"/>
        <v>0</v>
      </c>
      <c r="O98" s="29" t="s">
        <v>140</v>
      </c>
    </row>
    <row r="99" spans="1:15" ht="15.75">
      <c r="A99" s="52">
        <v>91</v>
      </c>
      <c r="B99" s="27" t="s">
        <v>1</v>
      </c>
      <c r="C99" s="31">
        <f t="shared" si="48"/>
        <v>6847000</v>
      </c>
      <c r="D99" s="45">
        <v>1245100</v>
      </c>
      <c r="E99" s="45">
        <v>583000</v>
      </c>
      <c r="F99" s="45">
        <v>816900</v>
      </c>
      <c r="G99" s="45">
        <v>1786200</v>
      </c>
      <c r="H99" s="45">
        <v>422100</v>
      </c>
      <c r="I99" s="45">
        <v>1993700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29"/>
    </row>
    <row r="100" spans="1:15" ht="15.75">
      <c r="A100" s="52">
        <v>92</v>
      </c>
      <c r="B100" s="27" t="s">
        <v>2</v>
      </c>
      <c r="C100" s="31">
        <f t="shared" si="48"/>
        <v>20112924.800000004</v>
      </c>
      <c r="D100" s="45">
        <v>1267000</v>
      </c>
      <c r="E100" s="45">
        <v>1264823.36</v>
      </c>
      <c r="F100" s="45">
        <v>3817286.74</v>
      </c>
      <c r="G100" s="45">
        <v>4546800</v>
      </c>
      <c r="H100" s="45">
        <v>2565000</v>
      </c>
      <c r="I100" s="45">
        <v>2000000</v>
      </c>
      <c r="J100" s="45">
        <v>2326007.35</v>
      </c>
      <c r="K100" s="45">
        <v>2326007.35</v>
      </c>
      <c r="L100" s="45">
        <v>0</v>
      </c>
      <c r="M100" s="45">
        <v>0</v>
      </c>
      <c r="N100" s="45">
        <v>0</v>
      </c>
      <c r="O100" s="29"/>
    </row>
    <row r="101" spans="1:15" ht="31.5">
      <c r="A101" s="52">
        <v>93</v>
      </c>
      <c r="B101" s="27" t="s">
        <v>103</v>
      </c>
      <c r="C101" s="31">
        <f t="shared" si="48"/>
        <v>10711132.920000002</v>
      </c>
      <c r="D101" s="49">
        <v>1267000</v>
      </c>
      <c r="E101" s="57">
        <v>1264823.36</v>
      </c>
      <c r="F101" s="49">
        <v>3817286.74</v>
      </c>
      <c r="G101" s="49">
        <v>1786200</v>
      </c>
      <c r="H101" s="49">
        <v>580096.42</v>
      </c>
      <c r="I101" s="49">
        <v>1995726.4</v>
      </c>
      <c r="J101" s="49">
        <v>0</v>
      </c>
      <c r="K101" s="49">
        <v>0</v>
      </c>
      <c r="L101" s="64">
        <v>0</v>
      </c>
      <c r="M101" s="64">
        <v>0</v>
      </c>
      <c r="N101" s="64">
        <v>0</v>
      </c>
      <c r="O101" s="46"/>
    </row>
    <row r="102" spans="1:15" ht="141.75">
      <c r="A102" s="52">
        <v>94</v>
      </c>
      <c r="B102" s="27" t="s">
        <v>120</v>
      </c>
      <c r="C102" s="31">
        <f t="shared" si="48"/>
        <v>6964555.65</v>
      </c>
      <c r="D102" s="47">
        <f>D103+D104</f>
        <v>1500000</v>
      </c>
      <c r="E102" s="70">
        <f aca="true" t="shared" si="52" ref="E102:N102">E103+E104</f>
        <v>2141865.6</v>
      </c>
      <c r="F102" s="70">
        <f t="shared" si="52"/>
        <v>3322690.05</v>
      </c>
      <c r="G102" s="70">
        <f t="shared" si="52"/>
        <v>0</v>
      </c>
      <c r="H102" s="70">
        <f t="shared" si="52"/>
        <v>0</v>
      </c>
      <c r="I102" s="70">
        <f t="shared" si="52"/>
        <v>0</v>
      </c>
      <c r="J102" s="70">
        <f>J103+J104</f>
        <v>0</v>
      </c>
      <c r="K102" s="70">
        <f t="shared" si="52"/>
        <v>0</v>
      </c>
      <c r="L102" s="70">
        <f t="shared" si="52"/>
        <v>0</v>
      </c>
      <c r="M102" s="70">
        <f t="shared" si="52"/>
        <v>0</v>
      </c>
      <c r="N102" s="70">
        <f t="shared" si="52"/>
        <v>0</v>
      </c>
      <c r="O102" s="29" t="s">
        <v>128</v>
      </c>
    </row>
    <row r="103" spans="1:15" ht="15.75">
      <c r="A103" s="52">
        <v>95</v>
      </c>
      <c r="B103" s="27" t="s">
        <v>1</v>
      </c>
      <c r="C103" s="31">
        <f t="shared" si="48"/>
        <v>2338707</v>
      </c>
      <c r="D103" s="31">
        <v>750000</v>
      </c>
      <c r="E103" s="61">
        <v>634500</v>
      </c>
      <c r="F103" s="61">
        <v>954207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29"/>
    </row>
    <row r="104" spans="1:15" ht="15.75">
      <c r="A104" s="52">
        <v>96</v>
      </c>
      <c r="B104" s="27" t="s">
        <v>2</v>
      </c>
      <c r="C104" s="31">
        <f t="shared" si="48"/>
        <v>4625848.65</v>
      </c>
      <c r="D104" s="31">
        <v>750000</v>
      </c>
      <c r="E104" s="61">
        <v>1507365.6</v>
      </c>
      <c r="F104" s="61">
        <v>2368483.05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29"/>
    </row>
    <row r="105" spans="1:15" ht="94.5">
      <c r="A105" s="52">
        <v>97</v>
      </c>
      <c r="B105" s="27" t="s">
        <v>83</v>
      </c>
      <c r="C105" s="31">
        <f t="shared" si="48"/>
        <v>350300</v>
      </c>
      <c r="D105" s="31">
        <f>D106+D107</f>
        <v>350300</v>
      </c>
      <c r="E105" s="61">
        <f aca="true" t="shared" si="53" ref="E105:N105">E106+E107</f>
        <v>0</v>
      </c>
      <c r="F105" s="61">
        <f t="shared" si="53"/>
        <v>0</v>
      </c>
      <c r="G105" s="61">
        <f t="shared" si="53"/>
        <v>0</v>
      </c>
      <c r="H105" s="61">
        <f t="shared" si="53"/>
        <v>0</v>
      </c>
      <c r="I105" s="61">
        <f t="shared" si="53"/>
        <v>0</v>
      </c>
      <c r="J105" s="61">
        <f>J106+J107</f>
        <v>0</v>
      </c>
      <c r="K105" s="61">
        <f t="shared" si="53"/>
        <v>0</v>
      </c>
      <c r="L105" s="61">
        <f t="shared" si="53"/>
        <v>0</v>
      </c>
      <c r="M105" s="61">
        <f t="shared" si="53"/>
        <v>0</v>
      </c>
      <c r="N105" s="61">
        <f t="shared" si="53"/>
        <v>0</v>
      </c>
      <c r="O105" s="29" t="s">
        <v>59</v>
      </c>
    </row>
    <row r="106" spans="1:15" ht="15.75">
      <c r="A106" s="52">
        <v>98</v>
      </c>
      <c r="B106" s="27" t="s">
        <v>1</v>
      </c>
      <c r="C106" s="31">
        <f t="shared" si="48"/>
        <v>210200</v>
      </c>
      <c r="D106" s="31">
        <v>210200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29"/>
    </row>
    <row r="107" spans="1:15" ht="15.75">
      <c r="A107" s="52">
        <v>99</v>
      </c>
      <c r="B107" s="27" t="s">
        <v>2</v>
      </c>
      <c r="C107" s="31">
        <f t="shared" si="48"/>
        <v>140100</v>
      </c>
      <c r="D107" s="31">
        <v>140100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29"/>
    </row>
    <row r="108" spans="1:15" ht="78.75">
      <c r="A108" s="52">
        <v>100</v>
      </c>
      <c r="B108" s="27" t="s">
        <v>121</v>
      </c>
      <c r="C108" s="31">
        <f t="shared" si="48"/>
        <v>9461701.96</v>
      </c>
      <c r="D108" s="45">
        <f aca="true" t="shared" si="54" ref="D108:N108">D109+D110+D111</f>
        <v>1087725</v>
      </c>
      <c r="E108" s="45">
        <f t="shared" si="54"/>
        <v>1208252.74</v>
      </c>
      <c r="F108" s="45">
        <f t="shared" si="54"/>
        <v>2261234.32</v>
      </c>
      <c r="G108" s="45">
        <f t="shared" si="54"/>
        <v>1522274.04</v>
      </c>
      <c r="H108" s="45">
        <f>H109+H110+H111</f>
        <v>1182226.66</v>
      </c>
      <c r="I108" s="45">
        <f t="shared" si="54"/>
        <v>1499989.2</v>
      </c>
      <c r="J108" s="45">
        <f>J109+J110+J111</f>
        <v>350000</v>
      </c>
      <c r="K108" s="45">
        <f t="shared" si="54"/>
        <v>350000</v>
      </c>
      <c r="L108" s="45">
        <f t="shared" si="54"/>
        <v>350000</v>
      </c>
      <c r="M108" s="45">
        <f t="shared" si="54"/>
        <v>350000</v>
      </c>
      <c r="N108" s="45">
        <f t="shared" si="54"/>
        <v>350000</v>
      </c>
      <c r="O108" s="29" t="s">
        <v>133</v>
      </c>
    </row>
    <row r="109" spans="1:15" ht="15.75">
      <c r="A109" s="52">
        <v>101</v>
      </c>
      <c r="B109" s="27" t="s">
        <v>0</v>
      </c>
      <c r="C109" s="31">
        <f t="shared" si="48"/>
        <v>2731260</v>
      </c>
      <c r="D109" s="45">
        <f>D113+D117+D121</f>
        <v>1087725</v>
      </c>
      <c r="E109" s="45">
        <f aca="true" t="shared" si="55" ref="E109:N110">E113+E117+E121</f>
        <v>545431</v>
      </c>
      <c r="F109" s="45">
        <f t="shared" si="55"/>
        <v>1098104</v>
      </c>
      <c r="G109" s="45">
        <f t="shared" si="55"/>
        <v>0</v>
      </c>
      <c r="H109" s="45">
        <f t="shared" si="55"/>
        <v>0</v>
      </c>
      <c r="I109" s="45">
        <f t="shared" si="55"/>
        <v>0</v>
      </c>
      <c r="J109" s="45">
        <f>J113+J117+J121</f>
        <v>0</v>
      </c>
      <c r="K109" s="45">
        <f t="shared" si="55"/>
        <v>0</v>
      </c>
      <c r="L109" s="45">
        <f t="shared" si="55"/>
        <v>0</v>
      </c>
      <c r="M109" s="45">
        <f t="shared" si="55"/>
        <v>0</v>
      </c>
      <c r="N109" s="45">
        <f t="shared" si="55"/>
        <v>0</v>
      </c>
      <c r="O109" s="45"/>
    </row>
    <row r="110" spans="1:15" ht="15.75">
      <c r="A110" s="52">
        <v>102</v>
      </c>
      <c r="B110" s="27" t="s">
        <v>1</v>
      </c>
      <c r="C110" s="31">
        <f t="shared" si="48"/>
        <v>4564431</v>
      </c>
      <c r="D110" s="45">
        <f>D114+D118+D122</f>
        <v>0</v>
      </c>
      <c r="E110" s="45">
        <f t="shared" si="55"/>
        <v>512821</v>
      </c>
      <c r="F110" s="45">
        <f t="shared" si="55"/>
        <v>833333</v>
      </c>
      <c r="G110" s="45">
        <v>1192270</v>
      </c>
      <c r="H110" s="45">
        <v>873940</v>
      </c>
      <c r="I110" s="45">
        <f t="shared" si="55"/>
        <v>1152067</v>
      </c>
      <c r="J110" s="45">
        <f>J114+J118+J122</f>
        <v>0</v>
      </c>
      <c r="K110" s="45">
        <f t="shared" si="55"/>
        <v>0</v>
      </c>
      <c r="L110" s="45">
        <f t="shared" si="55"/>
        <v>0</v>
      </c>
      <c r="M110" s="45">
        <f t="shared" si="55"/>
        <v>0</v>
      </c>
      <c r="N110" s="45">
        <f t="shared" si="55"/>
        <v>0</v>
      </c>
      <c r="O110" s="49"/>
    </row>
    <row r="111" spans="1:15" ht="15.75">
      <c r="A111" s="52">
        <v>103</v>
      </c>
      <c r="B111" s="27" t="s">
        <v>2</v>
      </c>
      <c r="C111" s="31">
        <f t="shared" si="48"/>
        <v>2166010.96</v>
      </c>
      <c r="D111" s="45">
        <f aca="true" t="shared" si="56" ref="D111:K111">D115+D119+D123</f>
        <v>0</v>
      </c>
      <c r="E111" s="45">
        <f t="shared" si="56"/>
        <v>150000.74</v>
      </c>
      <c r="F111" s="45">
        <f>F115+F119+F123</f>
        <v>329797.32</v>
      </c>
      <c r="G111" s="45">
        <f t="shared" si="56"/>
        <v>330004.04</v>
      </c>
      <c r="H111" s="45">
        <v>308286.66</v>
      </c>
      <c r="I111" s="45">
        <f t="shared" si="56"/>
        <v>347922.2</v>
      </c>
      <c r="J111" s="45">
        <f>J115+J119+J123</f>
        <v>350000</v>
      </c>
      <c r="K111" s="45">
        <f t="shared" si="56"/>
        <v>350000</v>
      </c>
      <c r="L111" s="45">
        <v>350000</v>
      </c>
      <c r="M111" s="45">
        <v>350000</v>
      </c>
      <c r="N111" s="45">
        <v>350000</v>
      </c>
      <c r="O111" s="49"/>
    </row>
    <row r="112" spans="1:15" ht="47.25">
      <c r="A112" s="52">
        <v>104</v>
      </c>
      <c r="B112" s="59" t="s">
        <v>157</v>
      </c>
      <c r="C112" s="31">
        <f t="shared" si="48"/>
        <v>8661701.96</v>
      </c>
      <c r="D112" s="45">
        <f aca="true" t="shared" si="57" ref="D112:N112">D113+D114+D115</f>
        <v>1087725</v>
      </c>
      <c r="E112" s="45">
        <f t="shared" si="57"/>
        <v>1208252.74</v>
      </c>
      <c r="F112" s="45">
        <f t="shared" si="57"/>
        <v>1461234.32</v>
      </c>
      <c r="G112" s="45">
        <f t="shared" si="57"/>
        <v>1522274.04</v>
      </c>
      <c r="H112" s="45">
        <f t="shared" si="57"/>
        <v>1182226.66</v>
      </c>
      <c r="I112" s="45">
        <f t="shared" si="57"/>
        <v>1499989.2</v>
      </c>
      <c r="J112" s="45">
        <f>J113+J114+J115</f>
        <v>350000</v>
      </c>
      <c r="K112" s="45">
        <f t="shared" si="57"/>
        <v>350000</v>
      </c>
      <c r="L112" s="45">
        <f t="shared" si="57"/>
        <v>350000</v>
      </c>
      <c r="M112" s="45">
        <f t="shared" si="57"/>
        <v>350000</v>
      </c>
      <c r="N112" s="45">
        <f t="shared" si="57"/>
        <v>350000</v>
      </c>
      <c r="O112" s="45"/>
    </row>
    <row r="113" spans="1:15" ht="15.75">
      <c r="A113" s="52">
        <v>105</v>
      </c>
      <c r="B113" s="27" t="s">
        <v>0</v>
      </c>
      <c r="C113" s="31">
        <f t="shared" si="48"/>
        <v>1931260</v>
      </c>
      <c r="D113" s="45">
        <v>1087725</v>
      </c>
      <c r="E113" s="45">
        <v>545431</v>
      </c>
      <c r="F113" s="45">
        <v>298104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/>
    </row>
    <row r="114" spans="1:15" ht="15.75">
      <c r="A114" s="52">
        <v>106</v>
      </c>
      <c r="B114" s="27" t="s">
        <v>1</v>
      </c>
      <c r="C114" s="31">
        <f t="shared" si="48"/>
        <v>4564431</v>
      </c>
      <c r="D114" s="45">
        <v>0</v>
      </c>
      <c r="E114" s="45">
        <v>512821</v>
      </c>
      <c r="F114" s="45">
        <v>833333</v>
      </c>
      <c r="G114" s="45">
        <v>1192270</v>
      </c>
      <c r="H114" s="45">
        <v>873940</v>
      </c>
      <c r="I114" s="45">
        <v>1152067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/>
    </row>
    <row r="115" spans="1:15" ht="15.75">
      <c r="A115" s="52">
        <v>107</v>
      </c>
      <c r="B115" s="27" t="s">
        <v>2</v>
      </c>
      <c r="C115" s="31">
        <f t="shared" si="48"/>
        <v>2166010.96</v>
      </c>
      <c r="D115" s="45">
        <v>0</v>
      </c>
      <c r="E115" s="45">
        <v>150000.74</v>
      </c>
      <c r="F115" s="45">
        <v>329797.32</v>
      </c>
      <c r="G115" s="45">
        <v>330004.04</v>
      </c>
      <c r="H115" s="45">
        <v>308286.66</v>
      </c>
      <c r="I115" s="45">
        <v>347922.2</v>
      </c>
      <c r="J115" s="45">
        <v>350000</v>
      </c>
      <c r="K115" s="45">
        <v>350000</v>
      </c>
      <c r="L115" s="45">
        <v>350000</v>
      </c>
      <c r="M115" s="45">
        <v>350000</v>
      </c>
      <c r="N115" s="45">
        <v>350000</v>
      </c>
      <c r="O115" s="58"/>
    </row>
    <row r="116" spans="1:15" ht="31.5">
      <c r="A116" s="52">
        <v>108</v>
      </c>
      <c r="B116" s="59" t="s">
        <v>107</v>
      </c>
      <c r="C116" s="31">
        <f t="shared" si="48"/>
        <v>800000</v>
      </c>
      <c r="D116" s="45">
        <f>D117+D118+D119</f>
        <v>0</v>
      </c>
      <c r="E116" s="45">
        <f aca="true" t="shared" si="58" ref="E116:N116">E117+E118+E119</f>
        <v>0</v>
      </c>
      <c r="F116" s="45">
        <f t="shared" si="58"/>
        <v>800000</v>
      </c>
      <c r="G116" s="45">
        <f t="shared" si="58"/>
        <v>0</v>
      </c>
      <c r="H116" s="45">
        <f t="shared" si="58"/>
        <v>0</v>
      </c>
      <c r="I116" s="45">
        <f t="shared" si="58"/>
        <v>0</v>
      </c>
      <c r="J116" s="45">
        <f>J117+J118+J119</f>
        <v>0</v>
      </c>
      <c r="K116" s="45">
        <f t="shared" si="58"/>
        <v>0</v>
      </c>
      <c r="L116" s="45">
        <f t="shared" si="58"/>
        <v>0</v>
      </c>
      <c r="M116" s="45">
        <f t="shared" si="58"/>
        <v>0</v>
      </c>
      <c r="N116" s="45">
        <f t="shared" si="58"/>
        <v>0</v>
      </c>
      <c r="O116" s="45"/>
    </row>
    <row r="117" spans="1:15" ht="15.75">
      <c r="A117" s="52">
        <v>109</v>
      </c>
      <c r="B117" s="27" t="s">
        <v>0</v>
      </c>
      <c r="C117" s="31">
        <f t="shared" si="48"/>
        <v>800000</v>
      </c>
      <c r="D117" s="45">
        <v>0</v>
      </c>
      <c r="E117" s="45">
        <v>0</v>
      </c>
      <c r="F117" s="45">
        <v>800000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110</v>
      </c>
      <c r="B118" s="27" t="s">
        <v>1</v>
      </c>
      <c r="C118" s="31">
        <f t="shared" si="48"/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15.75">
      <c r="A119" s="52">
        <v>111</v>
      </c>
      <c r="B119" s="27" t="s">
        <v>2</v>
      </c>
      <c r="C119" s="31">
        <f t="shared" si="48"/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/>
    </row>
    <row r="120" spans="1:15" ht="63">
      <c r="A120" s="52">
        <v>112</v>
      </c>
      <c r="B120" s="59" t="s">
        <v>108</v>
      </c>
      <c r="C120" s="31">
        <f t="shared" si="48"/>
        <v>0</v>
      </c>
      <c r="D120" s="45">
        <f>D121+D122+D123</f>
        <v>0</v>
      </c>
      <c r="E120" s="45">
        <f aca="true" t="shared" si="59" ref="E120:N120">E121+E122+E123</f>
        <v>0</v>
      </c>
      <c r="F120" s="45">
        <f t="shared" si="59"/>
        <v>0</v>
      </c>
      <c r="G120" s="45">
        <f t="shared" si="59"/>
        <v>0</v>
      </c>
      <c r="H120" s="45">
        <f t="shared" si="59"/>
        <v>0</v>
      </c>
      <c r="I120" s="45">
        <f t="shared" si="59"/>
        <v>0</v>
      </c>
      <c r="J120" s="45">
        <f>J121+J122+J123</f>
        <v>0</v>
      </c>
      <c r="K120" s="45">
        <f t="shared" si="59"/>
        <v>0</v>
      </c>
      <c r="L120" s="45">
        <f t="shared" si="59"/>
        <v>0</v>
      </c>
      <c r="M120" s="45">
        <f t="shared" si="59"/>
        <v>0</v>
      </c>
      <c r="N120" s="45">
        <f t="shared" si="59"/>
        <v>0</v>
      </c>
      <c r="O120" s="45"/>
    </row>
    <row r="121" spans="1:15" ht="15.75">
      <c r="A121" s="52">
        <v>113</v>
      </c>
      <c r="B121" s="27" t="s">
        <v>0</v>
      </c>
      <c r="C121" s="31">
        <f t="shared" si="48"/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114</v>
      </c>
      <c r="B122" s="27" t="s">
        <v>1</v>
      </c>
      <c r="C122" s="31">
        <f t="shared" si="48"/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15.75">
      <c r="A123" s="52">
        <v>115</v>
      </c>
      <c r="B123" s="27" t="s">
        <v>2</v>
      </c>
      <c r="C123" s="31">
        <f t="shared" si="48"/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/>
    </row>
    <row r="124" spans="1:15" ht="94.5">
      <c r="A124" s="52">
        <v>116</v>
      </c>
      <c r="B124" s="27" t="s">
        <v>122</v>
      </c>
      <c r="C124" s="31">
        <f t="shared" si="48"/>
        <v>13275873</v>
      </c>
      <c r="D124" s="31">
        <f>D126+D125</f>
        <v>10624760</v>
      </c>
      <c r="E124" s="61">
        <f aca="true" t="shared" si="60" ref="E124:N124">E126+E125</f>
        <v>2651113</v>
      </c>
      <c r="F124" s="61">
        <f t="shared" si="60"/>
        <v>0</v>
      </c>
      <c r="G124" s="61">
        <f t="shared" si="60"/>
        <v>0</v>
      </c>
      <c r="H124" s="61">
        <f t="shared" si="60"/>
        <v>0</v>
      </c>
      <c r="I124" s="61">
        <f t="shared" si="60"/>
        <v>0</v>
      </c>
      <c r="J124" s="61">
        <f>J126+J125</f>
        <v>0</v>
      </c>
      <c r="K124" s="61">
        <f t="shared" si="60"/>
        <v>0</v>
      </c>
      <c r="L124" s="61">
        <f t="shared" si="60"/>
        <v>0</v>
      </c>
      <c r="M124" s="61">
        <f t="shared" si="60"/>
        <v>0</v>
      </c>
      <c r="N124" s="61">
        <f t="shared" si="60"/>
        <v>0</v>
      </c>
      <c r="O124" s="29" t="s">
        <v>132</v>
      </c>
    </row>
    <row r="125" spans="1:15" ht="15.75">
      <c r="A125" s="52">
        <v>117</v>
      </c>
      <c r="B125" s="27" t="s">
        <v>159</v>
      </c>
      <c r="C125" s="31">
        <f t="shared" si="48"/>
        <v>7980500</v>
      </c>
      <c r="D125" s="31">
        <v>6251000</v>
      </c>
      <c r="E125" s="61">
        <v>1729500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29"/>
    </row>
    <row r="126" spans="1:15" ht="15.75">
      <c r="A126" s="52">
        <v>118</v>
      </c>
      <c r="B126" s="27" t="s">
        <v>160</v>
      </c>
      <c r="C126" s="31">
        <f t="shared" si="48"/>
        <v>5295373</v>
      </c>
      <c r="D126" s="31">
        <v>4373760</v>
      </c>
      <c r="E126" s="61">
        <v>921613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29"/>
    </row>
    <row r="127" spans="1:15" ht="78.75">
      <c r="A127" s="52">
        <v>119</v>
      </c>
      <c r="B127" s="27" t="s">
        <v>154</v>
      </c>
      <c r="C127" s="31">
        <f t="shared" si="48"/>
        <v>245300</v>
      </c>
      <c r="D127" s="31">
        <f aca="true" t="shared" si="61" ref="D127:N127">D128+D129</f>
        <v>0</v>
      </c>
      <c r="E127" s="61">
        <f t="shared" si="61"/>
        <v>0</v>
      </c>
      <c r="F127" s="61">
        <f t="shared" si="61"/>
        <v>245300</v>
      </c>
      <c r="G127" s="61">
        <f t="shared" si="61"/>
        <v>0</v>
      </c>
      <c r="H127" s="61">
        <f t="shared" si="61"/>
        <v>0</v>
      </c>
      <c r="I127" s="61">
        <f t="shared" si="61"/>
        <v>0</v>
      </c>
      <c r="J127" s="61">
        <f>J128+J129</f>
        <v>0</v>
      </c>
      <c r="K127" s="61">
        <f t="shared" si="61"/>
        <v>0</v>
      </c>
      <c r="L127" s="61">
        <f t="shared" si="61"/>
        <v>0</v>
      </c>
      <c r="M127" s="61">
        <f t="shared" si="61"/>
        <v>0</v>
      </c>
      <c r="N127" s="61">
        <f t="shared" si="61"/>
        <v>0</v>
      </c>
      <c r="O127" s="29" t="s">
        <v>132</v>
      </c>
    </row>
    <row r="128" spans="1:15" ht="15.75">
      <c r="A128" s="52">
        <v>120</v>
      </c>
      <c r="B128" s="27" t="s">
        <v>1</v>
      </c>
      <c r="C128" s="31">
        <f t="shared" si="48"/>
        <v>0</v>
      </c>
      <c r="D128" s="3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/>
      <c r="O128" s="29"/>
    </row>
    <row r="129" spans="1:15" ht="15.75">
      <c r="A129" s="52">
        <v>121</v>
      </c>
      <c r="B129" s="27" t="s">
        <v>2</v>
      </c>
      <c r="C129" s="31">
        <f t="shared" si="48"/>
        <v>245300</v>
      </c>
      <c r="D129" s="31">
        <v>0</v>
      </c>
      <c r="E129" s="61">
        <v>0</v>
      </c>
      <c r="F129" s="61">
        <v>245300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/>
      <c r="O129" s="29"/>
    </row>
    <row r="130" spans="1:15" ht="141.75">
      <c r="A130" s="52">
        <v>122</v>
      </c>
      <c r="B130" s="27" t="s">
        <v>123</v>
      </c>
      <c r="C130" s="31">
        <f t="shared" si="48"/>
        <v>1697200</v>
      </c>
      <c r="D130" s="31">
        <f>D132+D133</f>
        <v>0</v>
      </c>
      <c r="E130" s="61">
        <f>E131+E132+E133</f>
        <v>1697200</v>
      </c>
      <c r="F130" s="61">
        <f aca="true" t="shared" si="62" ref="F130:N130">F132+F133</f>
        <v>0</v>
      </c>
      <c r="G130" s="61">
        <f t="shared" si="62"/>
        <v>0</v>
      </c>
      <c r="H130" s="61">
        <f t="shared" si="62"/>
        <v>0</v>
      </c>
      <c r="I130" s="61">
        <f t="shared" si="62"/>
        <v>0</v>
      </c>
      <c r="J130" s="61">
        <f t="shared" si="62"/>
        <v>0</v>
      </c>
      <c r="K130" s="61">
        <f t="shared" si="62"/>
        <v>0</v>
      </c>
      <c r="L130" s="61">
        <f t="shared" si="62"/>
        <v>0</v>
      </c>
      <c r="M130" s="61">
        <f t="shared" si="62"/>
        <v>0</v>
      </c>
      <c r="N130" s="61">
        <f t="shared" si="62"/>
        <v>0</v>
      </c>
      <c r="O130" s="29" t="s">
        <v>141</v>
      </c>
    </row>
    <row r="131" spans="1:15" ht="15.75">
      <c r="A131" s="52">
        <v>123</v>
      </c>
      <c r="B131" s="27" t="s">
        <v>0</v>
      </c>
      <c r="C131" s="31">
        <f t="shared" si="48"/>
        <v>698000</v>
      </c>
      <c r="D131" s="31">
        <v>0</v>
      </c>
      <c r="E131" s="61">
        <v>698000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29"/>
    </row>
    <row r="132" spans="1:15" ht="15.75">
      <c r="A132" s="52">
        <v>124</v>
      </c>
      <c r="B132" s="27" t="s">
        <v>1</v>
      </c>
      <c r="C132" s="31">
        <f t="shared" si="48"/>
        <v>299200</v>
      </c>
      <c r="D132" s="31">
        <v>0</v>
      </c>
      <c r="E132" s="61">
        <v>299200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29"/>
    </row>
    <row r="133" spans="1:15" ht="15.75">
      <c r="A133" s="52">
        <v>125</v>
      </c>
      <c r="B133" s="27" t="s">
        <v>2</v>
      </c>
      <c r="C133" s="31">
        <f t="shared" si="48"/>
        <v>700000</v>
      </c>
      <c r="D133" s="31">
        <v>0</v>
      </c>
      <c r="E133" s="61">
        <v>700000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29"/>
    </row>
    <row r="134" spans="1:15" ht="63">
      <c r="A134" s="52">
        <v>126</v>
      </c>
      <c r="B134" s="27" t="s">
        <v>124</v>
      </c>
      <c r="C134" s="31">
        <f t="shared" si="48"/>
        <v>537000</v>
      </c>
      <c r="D134" s="31">
        <f>D135+D136</f>
        <v>0</v>
      </c>
      <c r="E134" s="61">
        <f aca="true" t="shared" si="63" ref="E134:N134">E135+E136</f>
        <v>537000</v>
      </c>
      <c r="F134" s="61">
        <f t="shared" si="63"/>
        <v>0</v>
      </c>
      <c r="G134" s="61">
        <f t="shared" si="63"/>
        <v>0</v>
      </c>
      <c r="H134" s="61">
        <f t="shared" si="63"/>
        <v>0</v>
      </c>
      <c r="I134" s="61">
        <f t="shared" si="63"/>
        <v>0</v>
      </c>
      <c r="J134" s="61">
        <f>J135+J136</f>
        <v>0</v>
      </c>
      <c r="K134" s="61">
        <f t="shared" si="63"/>
        <v>0</v>
      </c>
      <c r="L134" s="61">
        <f t="shared" si="63"/>
        <v>0</v>
      </c>
      <c r="M134" s="61">
        <f t="shared" si="63"/>
        <v>0</v>
      </c>
      <c r="N134" s="61">
        <f t="shared" si="63"/>
        <v>0</v>
      </c>
      <c r="O134" s="29" t="s">
        <v>134</v>
      </c>
    </row>
    <row r="135" spans="1:15" ht="15.75">
      <c r="A135" s="52">
        <v>127</v>
      </c>
      <c r="B135" s="27" t="s">
        <v>1</v>
      </c>
      <c r="C135" s="31">
        <f t="shared" si="48"/>
        <v>0</v>
      </c>
      <c r="D135" s="3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29"/>
    </row>
    <row r="136" spans="1:15" ht="15.75">
      <c r="A136" s="52">
        <v>128</v>
      </c>
      <c r="B136" s="27" t="s">
        <v>2</v>
      </c>
      <c r="C136" s="31">
        <f t="shared" si="48"/>
        <v>537000</v>
      </c>
      <c r="D136" s="31">
        <v>0</v>
      </c>
      <c r="E136" s="61">
        <v>537000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29"/>
    </row>
    <row r="137" spans="1:15" ht="204.75">
      <c r="A137" s="52">
        <v>129</v>
      </c>
      <c r="B137" s="27" t="s">
        <v>144</v>
      </c>
      <c r="C137" s="31">
        <f t="shared" si="48"/>
        <v>2562172</v>
      </c>
      <c r="D137" s="31">
        <f>D138+D139+D140</f>
        <v>0</v>
      </c>
      <c r="E137" s="61">
        <f aca="true" t="shared" si="64" ref="E137:N137">E138+E139+E140</f>
        <v>0</v>
      </c>
      <c r="F137" s="61">
        <f t="shared" si="64"/>
        <v>0</v>
      </c>
      <c r="G137" s="61">
        <f t="shared" si="64"/>
        <v>2562172</v>
      </c>
      <c r="H137" s="61">
        <f t="shared" si="64"/>
        <v>0</v>
      </c>
      <c r="I137" s="61">
        <f t="shared" si="64"/>
        <v>0</v>
      </c>
      <c r="J137" s="61">
        <f>J138+J139+J140</f>
        <v>0</v>
      </c>
      <c r="K137" s="61">
        <f t="shared" si="64"/>
        <v>0</v>
      </c>
      <c r="L137" s="61">
        <f t="shared" si="64"/>
        <v>0</v>
      </c>
      <c r="M137" s="61">
        <f t="shared" si="64"/>
        <v>0</v>
      </c>
      <c r="N137" s="61">
        <f t="shared" si="64"/>
        <v>0</v>
      </c>
      <c r="O137" s="29" t="s">
        <v>141</v>
      </c>
    </row>
    <row r="138" spans="1:15" ht="15.75">
      <c r="A138" s="52">
        <v>130</v>
      </c>
      <c r="B138" s="27" t="s">
        <v>0</v>
      </c>
      <c r="C138" s="31">
        <f t="shared" si="48"/>
        <v>0</v>
      </c>
      <c r="D138" s="3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/>
      <c r="M138" s="61"/>
      <c r="N138" s="61"/>
      <c r="O138" s="29"/>
    </row>
    <row r="139" spans="1:15" ht="15.75">
      <c r="A139" s="52">
        <v>131</v>
      </c>
      <c r="B139" s="27" t="s">
        <v>1</v>
      </c>
      <c r="C139" s="31">
        <f t="shared" si="48"/>
        <v>2052172</v>
      </c>
      <c r="D139" s="31">
        <v>0</v>
      </c>
      <c r="E139" s="61">
        <v>0</v>
      </c>
      <c r="F139" s="61">
        <v>0</v>
      </c>
      <c r="G139" s="61">
        <v>2052172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29"/>
    </row>
    <row r="140" spans="1:15" ht="15.75">
      <c r="A140" s="52">
        <v>132</v>
      </c>
      <c r="B140" s="27" t="s">
        <v>162</v>
      </c>
      <c r="C140" s="31">
        <f t="shared" si="48"/>
        <v>510000</v>
      </c>
      <c r="D140" s="31">
        <v>0</v>
      </c>
      <c r="E140" s="61">
        <v>0</v>
      </c>
      <c r="F140" s="61">
        <v>0</v>
      </c>
      <c r="G140" s="61">
        <v>510000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29"/>
    </row>
    <row r="141" spans="1:15" ht="110.25">
      <c r="A141" s="52">
        <v>133</v>
      </c>
      <c r="B141" s="27" t="s">
        <v>148</v>
      </c>
      <c r="C141" s="31">
        <f t="shared" si="48"/>
        <v>5648356.49</v>
      </c>
      <c r="D141" s="31">
        <f aca="true" t="shared" si="65" ref="D141:N141">D142+D143+D144</f>
        <v>0</v>
      </c>
      <c r="E141" s="61">
        <f t="shared" si="65"/>
        <v>0</v>
      </c>
      <c r="F141" s="61">
        <f t="shared" si="65"/>
        <v>0</v>
      </c>
      <c r="G141" s="61">
        <f t="shared" si="65"/>
        <v>5263157.9</v>
      </c>
      <c r="H141" s="61">
        <f t="shared" si="65"/>
        <v>385198.59</v>
      </c>
      <c r="I141" s="61">
        <f t="shared" si="65"/>
        <v>0</v>
      </c>
      <c r="J141" s="61">
        <f>J142+J143+J144</f>
        <v>0</v>
      </c>
      <c r="K141" s="61">
        <f t="shared" si="65"/>
        <v>0</v>
      </c>
      <c r="L141" s="61">
        <f t="shared" si="65"/>
        <v>0</v>
      </c>
      <c r="M141" s="61">
        <f t="shared" si="65"/>
        <v>0</v>
      </c>
      <c r="N141" s="61">
        <f t="shared" si="65"/>
        <v>0</v>
      </c>
      <c r="O141" s="29" t="s">
        <v>150</v>
      </c>
    </row>
    <row r="142" spans="1:15" ht="15.75">
      <c r="A142" s="52">
        <v>134</v>
      </c>
      <c r="B142" s="27" t="s">
        <v>0</v>
      </c>
      <c r="C142" s="31">
        <f t="shared" si="48"/>
        <v>0</v>
      </c>
      <c r="D142" s="3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29"/>
    </row>
    <row r="143" spans="1:15" ht="15.75">
      <c r="A143" s="52">
        <v>135</v>
      </c>
      <c r="B143" s="27" t="s">
        <v>1</v>
      </c>
      <c r="C143" s="31">
        <f t="shared" si="48"/>
        <v>5385198.59</v>
      </c>
      <c r="D143" s="31">
        <v>0</v>
      </c>
      <c r="E143" s="61">
        <v>0</v>
      </c>
      <c r="F143" s="61">
        <v>0</v>
      </c>
      <c r="G143" s="61">
        <v>5000000</v>
      </c>
      <c r="H143" s="61">
        <v>385198.59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29"/>
    </row>
    <row r="144" spans="1:15" ht="15.75">
      <c r="A144" s="52">
        <v>136</v>
      </c>
      <c r="B144" s="27" t="s">
        <v>2</v>
      </c>
      <c r="C144" s="31">
        <f t="shared" si="48"/>
        <v>263157.9</v>
      </c>
      <c r="D144" s="31">
        <v>0</v>
      </c>
      <c r="E144" s="61">
        <v>0</v>
      </c>
      <c r="F144" s="61">
        <v>0</v>
      </c>
      <c r="G144" s="61">
        <v>263157.9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29"/>
    </row>
    <row r="145" spans="1:15" ht="78.75">
      <c r="A145" s="52">
        <v>137</v>
      </c>
      <c r="B145" s="27" t="s">
        <v>152</v>
      </c>
      <c r="C145" s="31">
        <f t="shared" si="48"/>
        <v>0</v>
      </c>
      <c r="D145" s="31">
        <f aca="true" t="shared" si="66" ref="D145:N145">D146+D147+D148</f>
        <v>0</v>
      </c>
      <c r="E145" s="61">
        <f t="shared" si="66"/>
        <v>0</v>
      </c>
      <c r="F145" s="61">
        <f t="shared" si="66"/>
        <v>0</v>
      </c>
      <c r="G145" s="61">
        <f t="shared" si="66"/>
        <v>0</v>
      </c>
      <c r="H145" s="61">
        <f t="shared" si="66"/>
        <v>0</v>
      </c>
      <c r="I145" s="61">
        <f t="shared" si="66"/>
        <v>0</v>
      </c>
      <c r="J145" s="61">
        <f>J146+J147+J148</f>
        <v>0</v>
      </c>
      <c r="K145" s="61">
        <f t="shared" si="66"/>
        <v>0</v>
      </c>
      <c r="L145" s="61">
        <f t="shared" si="66"/>
        <v>0</v>
      </c>
      <c r="M145" s="61">
        <f t="shared" si="66"/>
        <v>0</v>
      </c>
      <c r="N145" s="61">
        <f t="shared" si="66"/>
        <v>0</v>
      </c>
      <c r="O145" s="29" t="s">
        <v>133</v>
      </c>
    </row>
    <row r="146" spans="1:15" ht="15.75">
      <c r="A146" s="52">
        <v>138</v>
      </c>
      <c r="B146" s="27" t="s">
        <v>0</v>
      </c>
      <c r="C146" s="31">
        <f t="shared" si="48"/>
        <v>0</v>
      </c>
      <c r="D146" s="3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29"/>
    </row>
    <row r="147" spans="1:15" ht="15.75">
      <c r="A147" s="52">
        <v>139</v>
      </c>
      <c r="B147" s="27" t="s">
        <v>1</v>
      </c>
      <c r="C147" s="31">
        <f t="shared" si="48"/>
        <v>0</v>
      </c>
      <c r="D147" s="3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29"/>
    </row>
    <row r="148" spans="1:15" ht="15.75">
      <c r="A148" s="52">
        <v>140</v>
      </c>
      <c r="B148" s="27" t="s">
        <v>2</v>
      </c>
      <c r="C148" s="31">
        <f t="shared" si="48"/>
        <v>0</v>
      </c>
      <c r="D148" s="3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29"/>
    </row>
    <row r="149" spans="1:15" ht="63">
      <c r="A149" s="52">
        <v>141</v>
      </c>
      <c r="B149" s="27" t="s">
        <v>153</v>
      </c>
      <c r="C149" s="31">
        <f t="shared" si="48"/>
        <v>2375260.45</v>
      </c>
      <c r="D149" s="31">
        <f aca="true" t="shared" si="67" ref="D149:I149">D150+D151+D152</f>
        <v>0</v>
      </c>
      <c r="E149" s="61">
        <f t="shared" si="67"/>
        <v>0</v>
      </c>
      <c r="F149" s="61">
        <f t="shared" si="67"/>
        <v>0</v>
      </c>
      <c r="G149" s="61">
        <f t="shared" si="67"/>
        <v>0</v>
      </c>
      <c r="H149" s="61">
        <f t="shared" si="67"/>
        <v>1050000</v>
      </c>
      <c r="I149" s="61">
        <f t="shared" si="67"/>
        <v>1325260.45</v>
      </c>
      <c r="J149" s="61">
        <v>0</v>
      </c>
      <c r="K149" s="61">
        <v>0</v>
      </c>
      <c r="L149" s="61"/>
      <c r="M149" s="61"/>
      <c r="N149" s="61"/>
      <c r="O149" s="29" t="s">
        <v>133</v>
      </c>
    </row>
    <row r="150" spans="1:15" ht="15.75">
      <c r="A150" s="52">
        <v>142</v>
      </c>
      <c r="B150" s="27" t="s">
        <v>0</v>
      </c>
      <c r="C150" s="31">
        <f t="shared" si="48"/>
        <v>0</v>
      </c>
      <c r="D150" s="3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/>
      <c r="M150" s="61"/>
      <c r="N150" s="61"/>
      <c r="O150" s="29"/>
    </row>
    <row r="151" spans="1:15" ht="18.75" customHeight="1">
      <c r="A151" s="52">
        <v>143</v>
      </c>
      <c r="B151" s="27" t="s">
        <v>1</v>
      </c>
      <c r="C151" s="31">
        <f t="shared" si="48"/>
        <v>0</v>
      </c>
      <c r="D151" s="3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/>
      <c r="M151" s="61"/>
      <c r="N151" s="61"/>
      <c r="O151" s="29"/>
    </row>
    <row r="152" spans="1:15" ht="15.75">
      <c r="A152" s="52">
        <v>144</v>
      </c>
      <c r="B152" s="27" t="s">
        <v>2</v>
      </c>
      <c r="C152" s="31">
        <f t="shared" si="48"/>
        <v>2375260.45</v>
      </c>
      <c r="D152" s="31">
        <v>0</v>
      </c>
      <c r="E152" s="61">
        <v>0</v>
      </c>
      <c r="F152" s="61">
        <v>0</v>
      </c>
      <c r="G152" s="61">
        <v>0</v>
      </c>
      <c r="H152" s="61">
        <v>1050000</v>
      </c>
      <c r="I152" s="61">
        <v>1325260.45</v>
      </c>
      <c r="J152" s="61">
        <v>0</v>
      </c>
      <c r="K152" s="61">
        <v>0</v>
      </c>
      <c r="L152" s="61"/>
      <c r="M152" s="61"/>
      <c r="N152" s="61"/>
      <c r="O152" s="29"/>
    </row>
    <row r="153" spans="1:15" ht="63">
      <c r="A153" s="52">
        <v>145</v>
      </c>
      <c r="B153" s="27" t="s">
        <v>156</v>
      </c>
      <c r="C153" s="31">
        <f t="shared" si="48"/>
        <v>235530</v>
      </c>
      <c r="D153" s="31">
        <f aca="true" t="shared" si="68" ref="D153:N153">D154</f>
        <v>0</v>
      </c>
      <c r="E153" s="61">
        <f t="shared" si="68"/>
        <v>0</v>
      </c>
      <c r="F153" s="61">
        <f t="shared" si="68"/>
        <v>0</v>
      </c>
      <c r="G153" s="61">
        <f t="shared" si="68"/>
        <v>0</v>
      </c>
      <c r="H153" s="61">
        <f t="shared" si="68"/>
        <v>235530</v>
      </c>
      <c r="I153" s="61">
        <f t="shared" si="68"/>
        <v>0</v>
      </c>
      <c r="J153" s="61">
        <f t="shared" si="68"/>
        <v>0</v>
      </c>
      <c r="K153" s="61">
        <f t="shared" si="68"/>
        <v>0</v>
      </c>
      <c r="L153" s="61">
        <f t="shared" si="68"/>
        <v>0</v>
      </c>
      <c r="M153" s="61">
        <f t="shared" si="68"/>
        <v>0</v>
      </c>
      <c r="N153" s="61">
        <f t="shared" si="68"/>
        <v>0</v>
      </c>
      <c r="O153" s="29" t="s">
        <v>150</v>
      </c>
    </row>
    <row r="154" spans="1:15" ht="15.75">
      <c r="A154" s="52">
        <v>146</v>
      </c>
      <c r="B154" s="27" t="s">
        <v>1</v>
      </c>
      <c r="C154" s="31">
        <f t="shared" si="48"/>
        <v>235530</v>
      </c>
      <c r="D154" s="31">
        <v>0</v>
      </c>
      <c r="E154" s="61">
        <v>0</v>
      </c>
      <c r="F154" s="61">
        <v>0</v>
      </c>
      <c r="G154" s="61">
        <v>0</v>
      </c>
      <c r="H154" s="61">
        <v>235530</v>
      </c>
      <c r="I154" s="61">
        <v>0</v>
      </c>
      <c r="J154" s="61">
        <v>0</v>
      </c>
      <c r="K154" s="61">
        <v>0</v>
      </c>
      <c r="L154" s="61"/>
      <c r="M154" s="61">
        <v>0</v>
      </c>
      <c r="N154" s="61">
        <v>0</v>
      </c>
      <c r="O154" s="29"/>
    </row>
    <row r="155" spans="1:15" ht="47.25">
      <c r="A155" s="52">
        <v>147</v>
      </c>
      <c r="B155" s="27" t="s">
        <v>176</v>
      </c>
      <c r="C155" s="31">
        <f t="shared" si="48"/>
        <v>35247081.01</v>
      </c>
      <c r="D155" s="31">
        <f aca="true" t="shared" si="69" ref="D155:N155">D156</f>
        <v>0</v>
      </c>
      <c r="E155" s="61">
        <f t="shared" si="69"/>
        <v>0</v>
      </c>
      <c r="F155" s="61">
        <f t="shared" si="69"/>
        <v>0</v>
      </c>
      <c r="G155" s="61">
        <f t="shared" si="69"/>
        <v>0</v>
      </c>
      <c r="H155" s="61">
        <f t="shared" si="69"/>
        <v>0</v>
      </c>
      <c r="I155" s="61">
        <f t="shared" si="69"/>
        <v>35247081.01</v>
      </c>
      <c r="J155" s="61">
        <f t="shared" si="69"/>
        <v>0</v>
      </c>
      <c r="K155" s="61">
        <f t="shared" si="69"/>
        <v>0</v>
      </c>
      <c r="L155" s="61">
        <f t="shared" si="69"/>
        <v>0</v>
      </c>
      <c r="M155" s="61">
        <f t="shared" si="69"/>
        <v>0</v>
      </c>
      <c r="N155" s="61">
        <f t="shared" si="69"/>
        <v>0</v>
      </c>
      <c r="O155" s="29" t="s">
        <v>150</v>
      </c>
    </row>
    <row r="156" spans="1:15" ht="15.75">
      <c r="A156" s="52">
        <v>148</v>
      </c>
      <c r="B156" s="27" t="s">
        <v>2</v>
      </c>
      <c r="C156" s="31">
        <f>D156+E156+F156+G156+H156+I156+K156+J156</f>
        <v>35247081.01</v>
      </c>
      <c r="D156" s="3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35247081.01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29"/>
    </row>
    <row r="157" spans="1:15" ht="110.25">
      <c r="A157" s="52"/>
      <c r="B157" s="27" t="s">
        <v>177</v>
      </c>
      <c r="C157" s="61">
        <f aca="true" t="shared" si="70" ref="C157:H157">C158+C159</f>
        <v>839567</v>
      </c>
      <c r="D157" s="61">
        <f t="shared" si="70"/>
        <v>0</v>
      </c>
      <c r="E157" s="61">
        <f t="shared" si="70"/>
        <v>0</v>
      </c>
      <c r="F157" s="61">
        <f t="shared" si="70"/>
        <v>0</v>
      </c>
      <c r="G157" s="61">
        <f t="shared" si="70"/>
        <v>0</v>
      </c>
      <c r="H157" s="61">
        <f t="shared" si="70"/>
        <v>0</v>
      </c>
      <c r="I157" s="61">
        <f aca="true" t="shared" si="71" ref="I157:N157">I158+I159</f>
        <v>839567</v>
      </c>
      <c r="J157" s="61">
        <f t="shared" si="71"/>
        <v>0</v>
      </c>
      <c r="K157" s="61">
        <f t="shared" si="71"/>
        <v>0</v>
      </c>
      <c r="L157" s="61">
        <f t="shared" si="71"/>
        <v>0</v>
      </c>
      <c r="M157" s="61">
        <f t="shared" si="71"/>
        <v>0</v>
      </c>
      <c r="N157" s="61">
        <f t="shared" si="71"/>
        <v>0</v>
      </c>
      <c r="O157" s="29"/>
    </row>
    <row r="158" spans="1:15" ht="15.75">
      <c r="A158" s="52"/>
      <c r="B158" s="27" t="s">
        <v>1</v>
      </c>
      <c r="C158" s="31">
        <f>D158+E158+F158+G158+H158+I158+J158+K158+L158+M158+N158</f>
        <v>339567</v>
      </c>
      <c r="D158" s="3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339567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29"/>
    </row>
    <row r="159" spans="1:15" ht="15.75">
      <c r="A159" s="52"/>
      <c r="B159" s="27" t="s">
        <v>2</v>
      </c>
      <c r="C159" s="31">
        <f>D159+E159+F159+G159+H159+I159+J159+K159+L159+M159+N159</f>
        <v>500000</v>
      </c>
      <c r="D159" s="3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500000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29"/>
    </row>
    <row r="160" spans="1:15" ht="110.25">
      <c r="A160" s="52"/>
      <c r="B160" s="27" t="s">
        <v>179</v>
      </c>
      <c r="C160" s="61">
        <f aca="true" t="shared" si="72" ref="C160:H160">C161+C162</f>
        <v>1770463.34</v>
      </c>
      <c r="D160" s="61">
        <f t="shared" si="72"/>
        <v>0</v>
      </c>
      <c r="E160" s="61">
        <f t="shared" si="72"/>
        <v>0</v>
      </c>
      <c r="F160" s="61">
        <f t="shared" si="72"/>
        <v>0</v>
      </c>
      <c r="G160" s="61">
        <f t="shared" si="72"/>
        <v>0</v>
      </c>
      <c r="H160" s="61">
        <f t="shared" si="72"/>
        <v>0</v>
      </c>
      <c r="I160" s="61">
        <f aca="true" t="shared" si="73" ref="I160:N160">I161+I162</f>
        <v>1770463.34</v>
      </c>
      <c r="J160" s="61">
        <f t="shared" si="73"/>
        <v>0</v>
      </c>
      <c r="K160" s="61">
        <f t="shared" si="73"/>
        <v>0</v>
      </c>
      <c r="L160" s="61">
        <f t="shared" si="73"/>
        <v>0</v>
      </c>
      <c r="M160" s="61">
        <f t="shared" si="73"/>
        <v>0</v>
      </c>
      <c r="N160" s="61">
        <f t="shared" si="73"/>
        <v>0</v>
      </c>
      <c r="O160" s="29"/>
    </row>
    <row r="161" spans="1:15" ht="15.75">
      <c r="A161" s="52"/>
      <c r="B161" s="27" t="s">
        <v>1</v>
      </c>
      <c r="C161" s="61">
        <f>D161+E161+F161+G161+H161+I161+J161+K161+L161+M161+N161</f>
        <v>1593417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1593417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29"/>
    </row>
    <row r="162" spans="1:15" ht="15.75">
      <c r="A162" s="52"/>
      <c r="B162" s="27" t="s">
        <v>2</v>
      </c>
      <c r="C162" s="61">
        <f>D162+E162+F162+G162+H162+I162+J162+K162+L162+M162+N162</f>
        <v>177046.34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177046.34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29"/>
    </row>
    <row r="163" spans="1:15" ht="18.75">
      <c r="A163" s="52">
        <v>149</v>
      </c>
      <c r="B163" s="72" t="s">
        <v>172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1:15" ht="31.5">
      <c r="A164" s="52">
        <v>150</v>
      </c>
      <c r="B164" s="27" t="s">
        <v>20</v>
      </c>
      <c r="C164" s="31">
        <f aca="true" t="shared" si="74" ref="C164:K164">C165+C166</f>
        <v>111327003.73</v>
      </c>
      <c r="D164" s="31">
        <f t="shared" si="74"/>
        <v>9488906</v>
      </c>
      <c r="E164" s="61">
        <f t="shared" si="74"/>
        <v>10289426</v>
      </c>
      <c r="F164" s="61">
        <f t="shared" si="74"/>
        <v>9325242.129999999</v>
      </c>
      <c r="G164" s="61">
        <f t="shared" si="74"/>
        <v>10493426.04</v>
      </c>
      <c r="H164" s="61">
        <f t="shared" si="74"/>
        <v>32696948.46</v>
      </c>
      <c r="I164" s="61">
        <f t="shared" si="74"/>
        <v>15441891.1</v>
      </c>
      <c r="J164" s="61">
        <f>J165+J166</f>
        <v>11795582</v>
      </c>
      <c r="K164" s="61">
        <f t="shared" si="74"/>
        <v>11795582</v>
      </c>
      <c r="L164" s="61">
        <f>L165+L166</f>
        <v>11795582</v>
      </c>
      <c r="M164" s="61">
        <f>M165+M166</f>
        <v>11795582</v>
      </c>
      <c r="N164" s="61">
        <f>N165+N166</f>
        <v>11795582</v>
      </c>
      <c r="O164" s="29"/>
    </row>
    <row r="165" spans="1:15" ht="15.75">
      <c r="A165" s="52">
        <v>151</v>
      </c>
      <c r="B165" s="27" t="s">
        <v>2</v>
      </c>
      <c r="C165" s="31">
        <f>D165+E165+F165+G165+H165+I165+J165+K165</f>
        <v>92847622.31</v>
      </c>
      <c r="D165" s="31">
        <f aca="true" t="shared" si="75" ref="D165:K165">D168+D170+D172</f>
        <v>9488906</v>
      </c>
      <c r="E165" s="61">
        <f>E168+E170+E172</f>
        <v>10289426</v>
      </c>
      <c r="F165" s="61">
        <f t="shared" si="75"/>
        <v>9325242.129999999</v>
      </c>
      <c r="G165" s="61">
        <f t="shared" si="75"/>
        <v>10493426.04</v>
      </c>
      <c r="H165" s="61">
        <f t="shared" si="75"/>
        <v>14217567.04</v>
      </c>
      <c r="I165" s="61">
        <f t="shared" si="75"/>
        <v>15441891.1</v>
      </c>
      <c r="J165" s="61">
        <f>J168+J170+J172</f>
        <v>11795582</v>
      </c>
      <c r="K165" s="61">
        <f t="shared" si="75"/>
        <v>11795582</v>
      </c>
      <c r="L165" s="61">
        <f>L168+L170+L172</f>
        <v>11795582</v>
      </c>
      <c r="M165" s="61">
        <f>M168+M170+M172</f>
        <v>11795582</v>
      </c>
      <c r="N165" s="61">
        <f>N168+N170+N172</f>
        <v>11795582</v>
      </c>
      <c r="O165" s="29"/>
    </row>
    <row r="166" spans="1:15" ht="15.75">
      <c r="A166" s="52">
        <v>152</v>
      </c>
      <c r="B166" s="27" t="s">
        <v>1</v>
      </c>
      <c r="C166" s="31">
        <f aca="true" t="shared" si="76" ref="C166:C174">D166+E166+F166+G166+H166+I166+J166+K166</f>
        <v>18479381.42</v>
      </c>
      <c r="D166" s="31">
        <f aca="true" t="shared" si="77" ref="D166:K166">D174</f>
        <v>0</v>
      </c>
      <c r="E166" s="61">
        <f t="shared" si="77"/>
        <v>0</v>
      </c>
      <c r="F166" s="61">
        <f t="shared" si="77"/>
        <v>0</v>
      </c>
      <c r="G166" s="61">
        <f t="shared" si="77"/>
        <v>0</v>
      </c>
      <c r="H166" s="61">
        <f>H174</f>
        <v>18479381.42</v>
      </c>
      <c r="I166" s="61">
        <f t="shared" si="77"/>
        <v>0</v>
      </c>
      <c r="J166" s="61">
        <f>J174</f>
        <v>0</v>
      </c>
      <c r="K166" s="61">
        <f t="shared" si="77"/>
        <v>0</v>
      </c>
      <c r="L166" s="61">
        <f>L174</f>
        <v>0</v>
      </c>
      <c r="M166" s="61">
        <f>M174</f>
        <v>0</v>
      </c>
      <c r="N166" s="61">
        <f>N174</f>
        <v>0</v>
      </c>
      <c r="O166" s="29"/>
    </row>
    <row r="167" spans="1:15" ht="94.5">
      <c r="A167" s="52">
        <v>153</v>
      </c>
      <c r="B167" s="27" t="s">
        <v>85</v>
      </c>
      <c r="C167" s="31">
        <f t="shared" si="76"/>
        <v>61785664.72</v>
      </c>
      <c r="D167" s="31">
        <f aca="true" t="shared" si="78" ref="D167:N167">D168</f>
        <v>6401533</v>
      </c>
      <c r="E167" s="61">
        <f t="shared" si="78"/>
        <v>8008845</v>
      </c>
      <c r="F167" s="61">
        <f t="shared" si="78"/>
        <v>7159229.13</v>
      </c>
      <c r="G167" s="61">
        <f t="shared" si="78"/>
        <v>0</v>
      </c>
      <c r="H167" s="61">
        <f t="shared" si="78"/>
        <v>11675202.49</v>
      </c>
      <c r="I167" s="61">
        <f t="shared" si="78"/>
        <v>11944491.1</v>
      </c>
      <c r="J167" s="61">
        <f t="shared" si="78"/>
        <v>8298182</v>
      </c>
      <c r="K167" s="61">
        <f t="shared" si="78"/>
        <v>8298182</v>
      </c>
      <c r="L167" s="61">
        <f t="shared" si="78"/>
        <v>8298182</v>
      </c>
      <c r="M167" s="61">
        <f t="shared" si="78"/>
        <v>8298182</v>
      </c>
      <c r="N167" s="61">
        <f t="shared" si="78"/>
        <v>8298182</v>
      </c>
      <c r="O167" s="29" t="s">
        <v>135</v>
      </c>
    </row>
    <row r="168" spans="1:15" ht="15.75">
      <c r="A168" s="52">
        <v>154</v>
      </c>
      <c r="B168" s="27" t="s">
        <v>2</v>
      </c>
      <c r="C168" s="31">
        <f t="shared" si="76"/>
        <v>61785664.72</v>
      </c>
      <c r="D168" s="31">
        <v>6401533</v>
      </c>
      <c r="E168" s="61">
        <v>8008845</v>
      </c>
      <c r="F168" s="61">
        <v>7159229.13</v>
      </c>
      <c r="G168" s="61">
        <v>0</v>
      </c>
      <c r="H168" s="61">
        <v>11675202.49</v>
      </c>
      <c r="I168" s="61">
        <v>11944491.1</v>
      </c>
      <c r="J168" s="61">
        <v>8298182</v>
      </c>
      <c r="K168" s="61">
        <v>8298182</v>
      </c>
      <c r="L168" s="61">
        <v>8298182</v>
      </c>
      <c r="M168" s="61">
        <v>8298182</v>
      </c>
      <c r="N168" s="61">
        <v>8298182</v>
      </c>
      <c r="O168" s="29"/>
    </row>
    <row r="169" spans="1:15" ht="63">
      <c r="A169" s="52">
        <v>155</v>
      </c>
      <c r="B169" s="27" t="s">
        <v>145</v>
      </c>
      <c r="C169" s="31">
        <f t="shared" si="76"/>
        <v>28486957.59</v>
      </c>
      <c r="D169" s="31">
        <f>D170</f>
        <v>2712373</v>
      </c>
      <c r="E169" s="61">
        <f>E170</f>
        <v>1980581</v>
      </c>
      <c r="F169" s="61">
        <f>F170</f>
        <v>1916013</v>
      </c>
      <c r="G169" s="61">
        <f>G170</f>
        <v>10193426.04</v>
      </c>
      <c r="H169" s="61">
        <v>2242364.55</v>
      </c>
      <c r="I169" s="61">
        <v>3147400</v>
      </c>
      <c r="J169" s="61">
        <v>3147400</v>
      </c>
      <c r="K169" s="61">
        <v>3147400</v>
      </c>
      <c r="L169" s="61">
        <v>3147400</v>
      </c>
      <c r="M169" s="61">
        <v>3147400</v>
      </c>
      <c r="N169" s="61">
        <v>3147400</v>
      </c>
      <c r="O169" s="29" t="s">
        <v>135</v>
      </c>
    </row>
    <row r="170" spans="1:15" ht="15.75">
      <c r="A170" s="52">
        <v>156</v>
      </c>
      <c r="B170" s="27" t="s">
        <v>2</v>
      </c>
      <c r="C170" s="31">
        <f t="shared" si="76"/>
        <v>28486957.59</v>
      </c>
      <c r="D170" s="31">
        <v>2712373</v>
      </c>
      <c r="E170" s="61">
        <v>1980581</v>
      </c>
      <c r="F170" s="61">
        <v>1916013</v>
      </c>
      <c r="G170" s="61">
        <v>10193426.04</v>
      </c>
      <c r="H170" s="61">
        <v>2242364.55</v>
      </c>
      <c r="I170" s="61">
        <v>3147400</v>
      </c>
      <c r="J170" s="61">
        <v>3147400</v>
      </c>
      <c r="K170" s="61">
        <v>3147400</v>
      </c>
      <c r="L170" s="61">
        <v>3147400</v>
      </c>
      <c r="M170" s="61">
        <v>3147400</v>
      </c>
      <c r="N170" s="61">
        <v>3147400</v>
      </c>
      <c r="O170" s="29"/>
    </row>
    <row r="171" spans="1:15" ht="63">
      <c r="A171" s="52">
        <v>157</v>
      </c>
      <c r="B171" s="27" t="s">
        <v>87</v>
      </c>
      <c r="C171" s="31">
        <f t="shared" si="76"/>
        <v>2575000</v>
      </c>
      <c r="D171" s="31">
        <f>D172</f>
        <v>375000</v>
      </c>
      <c r="E171" s="61">
        <f aca="true" t="shared" si="79" ref="E171:N173">E172</f>
        <v>300000</v>
      </c>
      <c r="F171" s="61">
        <f t="shared" si="79"/>
        <v>250000</v>
      </c>
      <c r="G171" s="61">
        <f t="shared" si="79"/>
        <v>300000</v>
      </c>
      <c r="H171" s="61">
        <f t="shared" si="79"/>
        <v>300000</v>
      </c>
      <c r="I171" s="61">
        <f>I172</f>
        <v>350000</v>
      </c>
      <c r="J171" s="61">
        <f t="shared" si="79"/>
        <v>350000</v>
      </c>
      <c r="K171" s="61">
        <f t="shared" si="79"/>
        <v>350000</v>
      </c>
      <c r="L171" s="61">
        <f t="shared" si="79"/>
        <v>350000</v>
      </c>
      <c r="M171" s="61">
        <f t="shared" si="79"/>
        <v>350000</v>
      </c>
      <c r="N171" s="61">
        <f t="shared" si="79"/>
        <v>350000</v>
      </c>
      <c r="O171" s="29" t="s">
        <v>142</v>
      </c>
    </row>
    <row r="172" spans="1:15" ht="15.75">
      <c r="A172" s="52">
        <v>158</v>
      </c>
      <c r="B172" s="27" t="s">
        <v>2</v>
      </c>
      <c r="C172" s="31">
        <f t="shared" si="76"/>
        <v>2575000</v>
      </c>
      <c r="D172" s="31">
        <v>375000</v>
      </c>
      <c r="E172" s="61">
        <v>300000</v>
      </c>
      <c r="F172" s="61">
        <v>250000</v>
      </c>
      <c r="G172" s="61">
        <v>300000</v>
      </c>
      <c r="H172" s="61">
        <v>300000</v>
      </c>
      <c r="I172" s="61">
        <v>350000</v>
      </c>
      <c r="J172" s="61">
        <v>350000</v>
      </c>
      <c r="K172" s="61">
        <v>350000</v>
      </c>
      <c r="L172" s="61">
        <v>350000</v>
      </c>
      <c r="M172" s="61">
        <v>350000</v>
      </c>
      <c r="N172" s="61">
        <v>350000</v>
      </c>
      <c r="O172" s="29"/>
    </row>
    <row r="173" spans="1:15" ht="78.75">
      <c r="A173" s="52">
        <v>159</v>
      </c>
      <c r="B173" s="65" t="s">
        <v>175</v>
      </c>
      <c r="C173" s="31">
        <f t="shared" si="76"/>
        <v>18479381.42</v>
      </c>
      <c r="D173" s="31">
        <f>D174</f>
        <v>0</v>
      </c>
      <c r="E173" s="61">
        <f t="shared" si="79"/>
        <v>0</v>
      </c>
      <c r="F173" s="61">
        <f t="shared" si="79"/>
        <v>0</v>
      </c>
      <c r="G173" s="61">
        <f t="shared" si="79"/>
        <v>0</v>
      </c>
      <c r="H173" s="61">
        <f t="shared" si="79"/>
        <v>18479381.42</v>
      </c>
      <c r="I173" s="61">
        <f t="shared" si="79"/>
        <v>0</v>
      </c>
      <c r="J173" s="61">
        <f t="shared" si="79"/>
        <v>0</v>
      </c>
      <c r="K173" s="61">
        <f t="shared" si="79"/>
        <v>0</v>
      </c>
      <c r="L173" s="61">
        <f t="shared" si="79"/>
        <v>0</v>
      </c>
      <c r="M173" s="61">
        <f t="shared" si="79"/>
        <v>0</v>
      </c>
      <c r="N173" s="61">
        <f t="shared" si="79"/>
        <v>0</v>
      </c>
      <c r="O173" s="66" t="s">
        <v>136</v>
      </c>
    </row>
    <row r="174" spans="1:15" ht="15.75">
      <c r="A174" s="52">
        <v>160</v>
      </c>
      <c r="B174" s="67" t="s">
        <v>1</v>
      </c>
      <c r="C174" s="31">
        <f t="shared" si="76"/>
        <v>18479381.42</v>
      </c>
      <c r="D174" s="31">
        <v>0</v>
      </c>
      <c r="E174" s="61">
        <v>0</v>
      </c>
      <c r="F174" s="61">
        <v>0</v>
      </c>
      <c r="G174" s="61">
        <v>0</v>
      </c>
      <c r="H174" s="61">
        <v>18479381.42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6"/>
    </row>
    <row r="175" ht="15.75">
      <c r="B175" s="26" t="s">
        <v>161</v>
      </c>
    </row>
  </sheetData>
  <sheetProtection/>
  <mergeCells count="12">
    <mergeCell ref="B163:O163"/>
    <mergeCell ref="B64:O64"/>
    <mergeCell ref="B76:O76"/>
    <mergeCell ref="B89:O89"/>
    <mergeCell ref="G1:O1"/>
    <mergeCell ref="G2:O2"/>
    <mergeCell ref="A3:O3"/>
    <mergeCell ref="B13:O13"/>
    <mergeCell ref="B36:O36"/>
    <mergeCell ref="A5:O5"/>
    <mergeCell ref="K4:N4"/>
    <mergeCell ref="C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2" t="s">
        <v>19</v>
      </c>
      <c r="C92" s="72"/>
      <c r="D92" s="72"/>
      <c r="E92" s="72"/>
      <c r="F92" s="72"/>
      <c r="G92" s="72"/>
      <c r="H92" s="72"/>
      <c r="I92" s="72"/>
      <c r="J92" s="72"/>
      <c r="K92" s="72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92:K92"/>
    <mergeCell ref="C6:J6"/>
    <mergeCell ref="B12:K12"/>
    <mergeCell ref="B33:K33"/>
    <mergeCell ref="B54:K54"/>
    <mergeCell ref="B59:K59"/>
    <mergeCell ref="B68:K68"/>
    <mergeCell ref="H1:K1"/>
    <mergeCell ref="H2:K2"/>
    <mergeCell ref="A3:K3"/>
    <mergeCell ref="A4:K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2" t="s">
        <v>19</v>
      </c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2" t="s">
        <v>19</v>
      </c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66:K66"/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2" t="s">
        <v>19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66:K66"/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2" t="s">
        <v>19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66:K66"/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9" t="s">
        <v>50</v>
      </c>
      <c r="I1" s="79"/>
      <c r="J1" s="79"/>
      <c r="K1" s="79"/>
    </row>
    <row r="2" spans="1:11" ht="24.7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0" t="s">
        <v>16</v>
      </c>
      <c r="D5" s="81"/>
      <c r="E5" s="81"/>
      <c r="F5" s="81"/>
      <c r="G5" s="81"/>
      <c r="H5" s="81"/>
      <c r="I5" s="81"/>
      <c r="J5" s="82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3" t="s">
        <v>21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3" t="s">
        <v>11</v>
      </c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3" t="s">
        <v>12</v>
      </c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3" t="s">
        <v>38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3" t="s">
        <v>19</v>
      </c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2019-04-15T08:54:14Z</cp:lastPrinted>
  <dcterms:created xsi:type="dcterms:W3CDTF">1996-10-08T23:32:33Z</dcterms:created>
  <dcterms:modified xsi:type="dcterms:W3CDTF">2019-04-16T09:04:01Z</dcterms:modified>
  <cp:category/>
  <cp:version/>
  <cp:contentType/>
  <cp:contentStatus/>
</cp:coreProperties>
</file>