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628" windowHeight="7092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<sst xmlns="http://schemas.openxmlformats.org/spreadsheetml/2006/main" count="125" uniqueCount="125">
  <si>
    <t>Код целевой статьи</t>
  </si>
  <si>
    <t>Итого по программам</t>
  </si>
  <si>
    <t>Наименование муниципальной программы (подпрограммы)</t>
  </si>
  <si>
    <t>Объем бюджетных ассигнований на финансовое обеспечение реализации муниципальной программы, рублей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</si>
  <si>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</si>
  <si>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№ строки</t>
  </si>
  <si>
    <t>Подпрограмма "Управление муниципальной собственностью и приватизация муниципального имущества до 2020 года"</t>
  </si>
  <si>
    <t>Подпрограмма "Актуализация сведений государственного кадастра недвижимости в МО Красноуфимский округ до 2020 года"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</si>
  <si>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</si>
  <si>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</si>
  <si>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</si>
  <si>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</si>
  <si>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Подпрограмма "Развитие культуры и искусства в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</si>
  <si>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</si>
  <si>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Муниципальная программа МО Красноуфимский округ "Развитие физической культуры, спорта, здорового образа жизни населения и молодежной политики МО Красноуфимский округ до 2020 года"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</si>
  <si>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</si>
  <si>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"Развитие муниципальной службы в Муниципальном образовании Красноуфимский округ до 2020 года"</t>
  </si>
  <si>
    <t>Подпрограмма "Информатизация Муниципального образования Красноуфимский округ до 2020 года"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</si>
  <si>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</si>
  <si>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Подпрограмма "Развитие системы дошкольного образования в Муниципальном образовании  Красноуфимский округ до 2020 года"</t>
  </si>
  <si>
    <t>Подпрограмма "Развитие системы общего образования в Муниципальном образовании  Красноуфимский округ до 2020 года"</t>
  </si>
  <si>
    <t>Подпрограмма "Развитие системы дополнительного образования в Муниципальном образовании Красноуфимский оркуг до 2020 года"</t>
  </si>
  <si>
    <t>Подпрограмма "Организация отдыха и оздоровления детей в каникулярное время в Муниципальном образовании Красноуфимский округ до 2020 года"</t>
  </si>
  <si>
    <t xml:space="preserve">Подпрограмма "Укрепление и развитие материально-технической базы образовательных учреждений в Муниципальном образовании Красноуфимский округ до 2020 года" </t>
  </si>
  <si>
    <t>Подпрограмма "Обеспечение реализации муниципальной программы МО Красноуфимский округ "Развитие системы образования в Муниципальном образовании Красноуфимский округ до 2020 года"</t>
  </si>
  <si>
    <t>Подпрограмма "Управление муниципальным долгом"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</si>
  <si>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</si>
  <si>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Муниципальная программа МО Красноуфимский округ "Градостроительное планирование территорий МО Красноуфимский округ 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</si>
  <si>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</si>
  <si>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молодежи в МО Красноуфимский округ до 2020 года"</t>
  </si>
  <si>
    <t>Подпрограмма "Организация трудоустройства несовершеннолетних граждан в МО Красноуфимский округ"</t>
  </si>
  <si>
    <t>Подпрограмма "Обеспечение реализации муниципальной программы МО Красноуфимский округ "Управление муниципальными финансами МО Красноуфимский оркуг до 2020 года"</t>
  </si>
  <si>
    <t>Муниципальная программа МО Красноуфимский округ "Развитие и модернизация жилищно-коммунального хозяйства и дорожного хозяйства, повышение  энергетической эффективности в МО Красноуфимский округ до 2020 года"</t>
  </si>
  <si>
    <t>Подпрограмма "Комплексное развитие и модернизация системы коммунальной инфраструктуры МО Красноуфимский округ"</t>
  </si>
  <si>
    <t>Подпрограмма "Повышение  качества условий проживания населения МО Красноуфимский округ"</t>
  </si>
  <si>
    <t>Подпрограмма "Энергосбережение и повышение энергетической эффективности МО Красноуфимский округ"</t>
  </si>
  <si>
    <t>Подпрограмма "Комплексное благоустройство территорий МО Красноуфимский округ"</t>
  </si>
  <si>
    <t>Подпрограмма "Развитие и обеспечение сохранности сети автомобильных дорог местного значения на территории МО Красноуфимский округ"</t>
  </si>
  <si>
    <t>Подпрограмма "Обеспечение реализации муниципальной программы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2020 года"</t>
  </si>
  <si>
    <t>Подпрограмма "Развитие газификации МО Красноуфимский округ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</si>
  <si>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</si>
  <si>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Подпрограмма "Улучшение жилищных условий граждан, проживающих в сельской местности, в том числе молодых семей и молодых специалистов, в МО Красноуфимский округ до 2020 года"</t>
  </si>
  <si>
    <t>Подпрограмма "Обеспечение пожарной безопасности на территории МО Красноуфимский округ"</t>
  </si>
  <si>
    <t>Подпрограмма "Комплексная профилактика правонарушений на территории МО Красноуфимский округ"</t>
  </si>
  <si>
    <t>Подпрограмма "Обеспечение безопасности на опасных объектах  МО Красноуфимский округ"</t>
  </si>
  <si>
    <t>Подпрограмма "Обеспечение рационального и безопасного природопользования в МО Красноуфимский округ"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</si>
  <si>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</si>
  <si>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Подпрограмма "Мероприятия по профилактике экстемизма и терроризма, а также минимизации и ликвидации последствий проявления терроризма и эксремизма  на территории МО Красноуфимский округ"</t>
  </si>
  <si>
    <t>Подпрограмма "Развитие транспорта и транспортной инфраструктуры в МО Красноуфимский округ"</t>
  </si>
  <si>
    <t>Подпрограмма "Социальная поддержка граждан и осуществление переданных полномочий Российской Федерации и Свердловской области  по предоставлению поддержки отдельным категориям граждан  в МО Красноуфимский округ"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</si>
  <si>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</si>
  <si>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</si>
  <si>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</si>
  <si>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Подпрограмма  "Содействие реализации муниципальных функций, связанных с общегосударственным управлением до 2020  года"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</si>
  <si>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</si>
  <si>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Подпрограмма "Обеспечение жильем молодых семей в МО Красноуфимский округ до 2020 года"</t>
  </si>
  <si>
    <t>Подпрограмма "Улучшение жилищных условий граждан, проживающих на территории МО Красноуфимский округ"</t>
  </si>
  <si>
    <t>0100000000</t>
  </si>
  <si>
    <t>0110000000</t>
  </si>
  <si>
    <t>0120000000</t>
  </si>
  <si>
    <t>0130000000</t>
  </si>
  <si>
    <t>0140000000</t>
  </si>
  <si>
    <t>0200000000</t>
  </si>
  <si>
    <t>0210000000</t>
  </si>
  <si>
    <t>0220000000</t>
  </si>
  <si>
    <t>0230000000</t>
  </si>
  <si>
    <t>0240000000</t>
  </si>
  <si>
    <t>0250000000</t>
  </si>
  <si>
    <t>0260000000</t>
  </si>
  <si>
    <t>0300000000</t>
  </si>
  <si>
    <t>0310000000</t>
  </si>
  <si>
    <t>0320000000</t>
  </si>
  <si>
    <t>0330000000</t>
  </si>
  <si>
    <t>0400000000</t>
  </si>
  <si>
    <t>0500000000</t>
  </si>
  <si>
    <t>0510000000</t>
  </si>
  <si>
    <t>0520000000</t>
  </si>
  <si>
    <t>0530000000</t>
  </si>
  <si>
    <t>0540000000</t>
  </si>
  <si>
    <t>0550000000</t>
  </si>
  <si>
    <t>0600000000</t>
  </si>
  <si>
    <t>0700000000</t>
  </si>
  <si>
    <t>0710000000</t>
  </si>
  <si>
    <t>0720000000</t>
  </si>
  <si>
    <t>0730000000</t>
  </si>
  <si>
    <t>0740000000</t>
  </si>
  <si>
    <t>0750000000</t>
  </si>
  <si>
    <t>0760000000</t>
  </si>
  <si>
    <t>0770000000</t>
  </si>
  <si>
    <t>0800000000</t>
  </si>
  <si>
    <t>0810000000</t>
  </si>
  <si>
    <t>0820000000</t>
  </si>
  <si>
    <t>0830000000</t>
  </si>
  <si>
    <t>0840000000</t>
  </si>
  <si>
    <t>0850000000</t>
  </si>
  <si>
    <t>0860000000</t>
  </si>
  <si>
    <t>0900000000</t>
  </si>
  <si>
    <t>0910000000</t>
  </si>
  <si>
    <t>0920000000</t>
  </si>
  <si>
    <t>0930000000</t>
  </si>
  <si>
    <t>0940000000</t>
  </si>
  <si>
    <t>0950000000</t>
  </si>
  <si>
    <t>0960000000</t>
  </si>
  <si>
    <t>0970000000</t>
  </si>
  <si>
    <t>0980000000</t>
  </si>
  <si>
    <t>1000000000</t>
  </si>
  <si>
    <t>1020000000</t>
  </si>
  <si>
    <t>1030000000</t>
  </si>
  <si>
    <t>1100000000</t>
  </si>
  <si>
    <t>1110000000</t>
  </si>
  <si>
    <t>1120000000</t>
  </si>
  <si>
    <t>Подпрограмма "Защита населения и территории МО Красноуфимский округ  от чрезвычайных ситуаций природного, техногенного и биолого-социального характера, гражданская оборона"</t>
  </si>
  <si>
    <t>Муниципальная программа МО Красноуфимский округ "Социальная поддержка и благополучие населения МО Красноуфимский округ до 2024 года"</t>
  </si>
  <si>
    <t>Подпрограмма "Организация общественных работ в МО Красноуфимский округ до 2024 года"</t>
  </si>
  <si>
    <t>1200000000</t>
  </si>
  <si>
    <t>1220000000</t>
  </si>
  <si>
    <t>Муниципальная программа МО Красноуфимский округ «Создание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 до 2024 года»</t>
  </si>
  <si>
    <t>Муниципальная программа МО Красноуфимский округ "Формирование современной городской среды на территории МО Красноуфимский округ на 2017-2022 годы"</t>
  </si>
  <si>
    <t>1300000000</t>
  </si>
  <si>
    <t>Подпрограмма «Развитие и поддержка некоммерческих общественных организаций и объединений в МО Красноуфимский округ до 2024 года»</t>
  </si>
  <si>
    <t xml:space="preserve"> Приложение № 5                                                                                          к постановлению                                                                                          от   .04.2018 г. №                                          </t>
  </si>
  <si>
    <t>в рублях</t>
  </si>
  <si>
    <t>%</t>
  </si>
  <si>
    <t>Исполнение за 1 квартал 2018г.</t>
  </si>
  <si>
    <t>Перечень муниципальных программ МО Красноуфимский округ, подлежащих   реализации в 2018 году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</si>
</sst>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0&quot;р.&quot;"/>
    <numFmt numFmtId="178" formatCode="0.0"/>
  </numFmts>
  <fonts count="42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4" fontId="5" fillId="33" borderId="12" xfId="0" applyNumberFormat="1" applyFont="1" applyFill="1" applyBorder="1" applyAlignment="1">
      <alignment horizontal="center" vertical="top" wrapText="1"/>
    </xf>
    <xf numFmtId="4" fontId="0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0" fillId="33" borderId="12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49" fontId="5" fillId="34" borderId="10" xfId="53" applyNumberFormat="1" applyFont="1" applyFill="1" applyBorder="1" applyAlignment="1">
      <alignment horizontal="center" vertical="top" wrapText="1"/>
      <protection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top"/>
    </xf>
    <xf numFmtId="4" fontId="5" fillId="33" borderId="11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 horizontal="center" vertical="top" wrapText="1"/>
    </xf>
    <xf numFmtId="178" fontId="5" fillId="0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178" fontId="0" fillId="0" borderId="10" xfId="0" applyNumberFormat="1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 2008-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zoomScalePageLayoutView="0" workbookViewId="0" topLeftCell="A57">
      <selection activeCell="D68" sqref="D68:E68"/>
    </sheetView>
  </sheetViews>
  <sheetFormatPr defaultColWidth="9.00390625" defaultRowHeight="15.75"/>
  <cols>
    <col min="1" max="1" width="3.625" style="0" customWidth="1"/>
    <col min="2" max="2" width="59.125" style="1" customWidth="1"/>
    <col min="3" max="3" width="12.25390625" style="1" customWidth="1"/>
    <col min="4" max="5" width="16.75390625" style="1" customWidth="1"/>
    <col min="6" max="6" width="10.625" style="0" customWidth="1"/>
  </cols>
  <sheetData>
    <row r="1" ht="15" hidden="1">
      <c r="B1" s="2"/>
    </row>
    <row r="2" spans="2:6" ht="15.75" customHeight="1" hidden="1">
      <c r="B2" s="2"/>
      <c r="C2" s="52" t="s">
        <v>120</v>
      </c>
      <c r="D2" s="52"/>
      <c r="E2" s="52"/>
      <c r="F2" s="52"/>
    </row>
    <row r="3" spans="2:6" ht="2.25" customHeight="1" hidden="1">
      <c r="B3" s="2"/>
      <c r="C3" s="52"/>
      <c r="D3" s="52"/>
      <c r="E3" s="52"/>
      <c r="F3" s="52"/>
    </row>
    <row r="4" spans="2:6" ht="60.75" customHeight="1">
      <c r="B4" s="3"/>
      <c r="C4" s="52"/>
      <c r="D4" s="52"/>
      <c r="E4" s="52"/>
      <c r="F4" s="52"/>
    </row>
    <row r="5" spans="1:6" ht="33" customHeight="1">
      <c r="A5" s="57" t="s">
        <v>124</v>
      </c>
      <c r="B5" s="57"/>
      <c r="C5" s="57"/>
      <c r="D5" s="57"/>
      <c r="E5" s="57"/>
      <c r="F5" s="57"/>
    </row>
    <row r="6" spans="1:6" ht="33" customHeight="1">
      <c r="A6" s="53" t="s">
        <v>5</v>
      </c>
      <c r="B6" s="55" t="s">
        <v>2</v>
      </c>
      <c r="C6" s="53" t="s">
        <v>0</v>
      </c>
      <c r="D6" s="53" t="s">
        <v>3</v>
      </c>
      <c r="E6" s="59" t="s">
        <v>123</v>
      </c>
      <c r="F6" s="60"/>
    </row>
    <row r="7" spans="1:6" ht="76.5" customHeight="1">
      <c r="A7" s="54"/>
      <c r="B7" s="56"/>
      <c r="C7" s="54"/>
      <c r="D7" s="54"/>
      <c r="E7" s="46" t="s">
        <v>121</v>
      </c>
      <c r="F7" s="46" t="s">
        <v>122</v>
      </c>
    </row>
    <row r="8" spans="1:6" ht="15">
      <c r="A8" s="10">
        <v>1</v>
      </c>
      <c r="B8" s="10">
        <v>2</v>
      </c>
      <c r="C8" s="12">
        <v>3</v>
      </c>
      <c r="D8" s="10">
        <v>4</v>
      </c>
      <c r="E8" s="10">
        <v>4</v>
      </c>
      <c r="F8" s="47">
        <v>6</v>
      </c>
    </row>
    <row r="9" spans="1:6" ht="60" customHeight="1">
      <c r="A9" s="62">
        <v>1</v>
      </c>
      <c r="B9" s="61" t="s">
        <v>4</v>
      </c>
      <c r="C9" s="63" t="s">
        <v>57</v>
      </c>
      <c r="D9" s="58">
        <f>D12+D13+D14+D15</f>
        <v>6055600</v>
      </c>
      <c r="E9" s="58">
        <f>E12+E13+E14+E15</f>
        <v>608580.09</v>
      </c>
      <c r="F9" s="50">
        <f>IF(D9=0,"-",IF(E9/D9*100&gt;110,"свыше 100",ROUND((E9/D9*100),1)))</f>
        <v>10</v>
      </c>
    </row>
    <row r="10" spans="1:6" ht="3" customHeight="1" hidden="1">
      <c r="A10" s="62"/>
      <c r="B10" s="61"/>
      <c r="C10" s="63"/>
      <c r="D10" s="58"/>
      <c r="E10" s="58"/>
      <c r="F10" s="45"/>
    </row>
    <row r="11" spans="1:6" ht="37.5" customHeight="1" hidden="1">
      <c r="A11" s="62"/>
      <c r="B11" s="61"/>
      <c r="C11" s="63"/>
      <c r="D11" s="58"/>
      <c r="E11" s="58"/>
      <c r="F11" s="45"/>
    </row>
    <row r="12" spans="1:6" ht="30.75">
      <c r="A12" s="5">
        <v>2</v>
      </c>
      <c r="B12" s="13" t="s">
        <v>6</v>
      </c>
      <c r="C12" s="17" t="s">
        <v>58</v>
      </c>
      <c r="D12" s="32">
        <v>80000</v>
      </c>
      <c r="E12" s="32">
        <v>8000</v>
      </c>
      <c r="F12" s="64">
        <f aca="true" t="shared" si="0" ref="F12:F70">IF(D12=0,"-",IF(E12/D12*100&gt;110,"свыше 100",ROUND((E12/D12*100),1)))</f>
        <v>10</v>
      </c>
    </row>
    <row r="13" spans="1:6" ht="46.5">
      <c r="A13" s="5">
        <v>3</v>
      </c>
      <c r="B13" s="13" t="s">
        <v>7</v>
      </c>
      <c r="C13" s="18" t="s">
        <v>59</v>
      </c>
      <c r="D13" s="32">
        <f>5604000-3500000</f>
        <v>2104000</v>
      </c>
      <c r="E13" s="32">
        <v>25200</v>
      </c>
      <c r="F13" s="64">
        <f t="shared" si="0"/>
        <v>1.2</v>
      </c>
    </row>
    <row r="14" spans="1:6" ht="62.25">
      <c r="A14" s="5">
        <v>4</v>
      </c>
      <c r="B14" s="13" t="s">
        <v>8</v>
      </c>
      <c r="C14" s="18" t="s">
        <v>60</v>
      </c>
      <c r="D14" s="32">
        <v>3452700</v>
      </c>
      <c r="E14" s="32">
        <v>505988.2</v>
      </c>
      <c r="F14" s="64">
        <f t="shared" si="0"/>
        <v>14.7</v>
      </c>
    </row>
    <row r="15" spans="1:6" ht="30.75">
      <c r="A15" s="16">
        <v>5</v>
      </c>
      <c r="B15" s="13" t="s">
        <v>56</v>
      </c>
      <c r="C15" s="18" t="s">
        <v>61</v>
      </c>
      <c r="D15" s="32">
        <v>418900</v>
      </c>
      <c r="E15" s="32">
        <v>69391.89</v>
      </c>
      <c r="F15" s="64">
        <f t="shared" si="0"/>
        <v>16.6</v>
      </c>
    </row>
    <row r="16" spans="1:6" ht="46.5">
      <c r="A16" s="14">
        <v>6</v>
      </c>
      <c r="B16" s="15" t="s">
        <v>9</v>
      </c>
      <c r="C16" s="19" t="s">
        <v>62</v>
      </c>
      <c r="D16" s="44">
        <f>D17+D18+D19+D20+D21+D22</f>
        <v>681940298.59</v>
      </c>
      <c r="E16" s="44">
        <f>E17+E18+E19+E20+E21+E22</f>
        <v>130679199.52000001</v>
      </c>
      <c r="F16" s="50">
        <f t="shared" si="0"/>
        <v>19.2</v>
      </c>
    </row>
    <row r="17" spans="1:6" ht="46.5">
      <c r="A17" s="16">
        <v>7</v>
      </c>
      <c r="B17" s="7" t="s">
        <v>19</v>
      </c>
      <c r="C17" s="23" t="s">
        <v>63</v>
      </c>
      <c r="D17" s="32">
        <f>171286666-7022</f>
        <v>171279644</v>
      </c>
      <c r="E17" s="32">
        <v>35600990.31</v>
      </c>
      <c r="F17" s="64">
        <f t="shared" si="0"/>
        <v>20.8</v>
      </c>
    </row>
    <row r="18" spans="1:6" ht="46.5">
      <c r="A18" s="16">
        <v>8</v>
      </c>
      <c r="B18" s="7" t="s">
        <v>20</v>
      </c>
      <c r="C18" s="23" t="s">
        <v>64</v>
      </c>
      <c r="D18" s="32">
        <f>404664428+21388022+3500000</f>
        <v>429552450</v>
      </c>
      <c r="E18" s="32">
        <v>87090480.04</v>
      </c>
      <c r="F18" s="64">
        <f t="shared" si="0"/>
        <v>20.3</v>
      </c>
    </row>
    <row r="19" spans="1:6" ht="46.5">
      <c r="A19" s="16">
        <v>9</v>
      </c>
      <c r="B19" s="7" t="s">
        <v>21</v>
      </c>
      <c r="C19" s="23" t="s">
        <v>65</v>
      </c>
      <c r="D19" s="32">
        <f>20276490+30000</f>
        <v>20306490</v>
      </c>
      <c r="E19" s="32">
        <v>3397514.42</v>
      </c>
      <c r="F19" s="64">
        <f t="shared" si="0"/>
        <v>16.7</v>
      </c>
    </row>
    <row r="20" spans="1:6" ht="46.5">
      <c r="A20" s="16">
        <v>10</v>
      </c>
      <c r="B20" s="7" t="s">
        <v>22</v>
      </c>
      <c r="C20" s="23" t="s">
        <v>66</v>
      </c>
      <c r="D20" s="32">
        <v>14606316</v>
      </c>
      <c r="E20" s="32">
        <v>875000</v>
      </c>
      <c r="F20" s="64">
        <f t="shared" si="0"/>
        <v>6</v>
      </c>
    </row>
    <row r="21" spans="1:6" ht="62.25">
      <c r="A21" s="16">
        <v>11</v>
      </c>
      <c r="B21" s="7" t="s">
        <v>23</v>
      </c>
      <c r="C21" s="23" t="s">
        <v>67</v>
      </c>
      <c r="D21" s="32">
        <f>34769600+385198.59</f>
        <v>35154798.59</v>
      </c>
      <c r="E21" s="32">
        <v>1836200</v>
      </c>
      <c r="F21" s="64">
        <f t="shared" si="0"/>
        <v>5.2</v>
      </c>
    </row>
    <row r="22" spans="1:6" ht="62.25">
      <c r="A22" s="16">
        <v>12</v>
      </c>
      <c r="B22" s="7" t="s">
        <v>24</v>
      </c>
      <c r="C22" s="23" t="s">
        <v>68</v>
      </c>
      <c r="D22" s="32">
        <v>11040600</v>
      </c>
      <c r="E22" s="32">
        <v>1879014.75</v>
      </c>
      <c r="F22" s="64">
        <f t="shared" si="0"/>
        <v>17</v>
      </c>
    </row>
    <row r="23" spans="1:6" ht="35.25" customHeight="1">
      <c r="A23" s="27">
        <v>13</v>
      </c>
      <c r="B23" s="30" t="s">
        <v>10</v>
      </c>
      <c r="C23" s="26" t="s">
        <v>69</v>
      </c>
      <c r="D23" s="31">
        <f>D24+D25+D26</f>
        <v>146801900</v>
      </c>
      <c r="E23" s="31">
        <f>E24+E25+E26</f>
        <v>28382901.490000002</v>
      </c>
      <c r="F23" s="50">
        <f t="shared" si="0"/>
        <v>19.3</v>
      </c>
    </row>
    <row r="24" spans="1:6" ht="30.75">
      <c r="A24" s="16">
        <v>14</v>
      </c>
      <c r="B24" s="7" t="s">
        <v>12</v>
      </c>
      <c r="C24" s="17" t="s">
        <v>70</v>
      </c>
      <c r="D24" s="32">
        <v>132729500</v>
      </c>
      <c r="E24" s="32">
        <v>25655333.26</v>
      </c>
      <c r="F24" s="64">
        <f t="shared" si="0"/>
        <v>19.3</v>
      </c>
    </row>
    <row r="25" spans="1:6" ht="30.75">
      <c r="A25" s="16">
        <v>15</v>
      </c>
      <c r="B25" s="7" t="s">
        <v>11</v>
      </c>
      <c r="C25" s="17" t="s">
        <v>71</v>
      </c>
      <c r="D25" s="32">
        <v>13537500</v>
      </c>
      <c r="E25" s="32">
        <v>2643420</v>
      </c>
      <c r="F25" s="64">
        <f t="shared" si="0"/>
        <v>19.5</v>
      </c>
    </row>
    <row r="26" spans="1:6" ht="46.5">
      <c r="A26" s="16">
        <v>16</v>
      </c>
      <c r="B26" s="7" t="s">
        <v>13</v>
      </c>
      <c r="C26" s="17" t="s">
        <v>72</v>
      </c>
      <c r="D26" s="32">
        <v>534900</v>
      </c>
      <c r="E26" s="32">
        <v>84148.23</v>
      </c>
      <c r="F26" s="64">
        <f t="shared" si="0"/>
        <v>15.7</v>
      </c>
    </row>
    <row r="27" spans="1:6" ht="57.75" customHeight="1">
      <c r="A27" s="14">
        <v>17</v>
      </c>
      <c r="B27" s="36" t="s">
        <v>27</v>
      </c>
      <c r="C27" s="26" t="s">
        <v>73</v>
      </c>
      <c r="D27" s="33">
        <f>4581000+2079000</f>
        <v>6660000</v>
      </c>
      <c r="E27" s="49">
        <v>0</v>
      </c>
      <c r="F27" s="50">
        <f t="shared" si="0"/>
        <v>0</v>
      </c>
    </row>
    <row r="28" spans="1:6" ht="60.75" customHeight="1">
      <c r="A28" s="27">
        <v>18</v>
      </c>
      <c r="B28" s="28" t="s">
        <v>14</v>
      </c>
      <c r="C28" s="20" t="s">
        <v>74</v>
      </c>
      <c r="D28" s="33">
        <f>D30+D31+D32+D29+D33</f>
        <v>3449200</v>
      </c>
      <c r="E28" s="49">
        <f>E30+E31+E32+E29+E33</f>
        <v>612733.4299999999</v>
      </c>
      <c r="F28" s="50">
        <f t="shared" si="0"/>
        <v>17.8</v>
      </c>
    </row>
    <row r="29" spans="1:6" ht="47.25" customHeight="1">
      <c r="A29" s="25">
        <v>19</v>
      </c>
      <c r="B29" s="11" t="s">
        <v>54</v>
      </c>
      <c r="C29" s="21" t="s">
        <v>75</v>
      </c>
      <c r="D29" s="32">
        <v>1502100</v>
      </c>
      <c r="E29" s="32">
        <v>362922.81</v>
      </c>
      <c r="F29" s="64">
        <f t="shared" si="0"/>
        <v>24.2</v>
      </c>
    </row>
    <row r="30" spans="1:6" ht="30.75">
      <c r="A30" s="5">
        <v>20</v>
      </c>
      <c r="B30" s="11" t="s">
        <v>28</v>
      </c>
      <c r="C30" s="21" t="s">
        <v>76</v>
      </c>
      <c r="D30" s="32">
        <v>1132786</v>
      </c>
      <c r="E30" s="32">
        <v>204725.52</v>
      </c>
      <c r="F30" s="64">
        <f t="shared" si="0"/>
        <v>18.1</v>
      </c>
    </row>
    <row r="31" spans="1:6" ht="30.75">
      <c r="A31" s="5">
        <v>21</v>
      </c>
      <c r="B31" s="11" t="s">
        <v>29</v>
      </c>
      <c r="C31" s="21" t="s">
        <v>77</v>
      </c>
      <c r="D31" s="32">
        <v>182514</v>
      </c>
      <c r="E31" s="32">
        <v>45085.1</v>
      </c>
      <c r="F31" s="64">
        <f t="shared" si="0"/>
        <v>24.7</v>
      </c>
    </row>
    <row r="32" spans="1:6" ht="30.75">
      <c r="A32" s="5">
        <v>22</v>
      </c>
      <c r="B32" s="11" t="s">
        <v>30</v>
      </c>
      <c r="C32" s="21" t="s">
        <v>78</v>
      </c>
      <c r="D32" s="32">
        <v>238000</v>
      </c>
      <c r="E32" s="32">
        <v>0</v>
      </c>
      <c r="F32" s="64">
        <f t="shared" si="0"/>
        <v>0</v>
      </c>
    </row>
    <row r="33" spans="1:6" ht="30.75">
      <c r="A33" s="5">
        <v>23</v>
      </c>
      <c r="B33" s="11" t="s">
        <v>55</v>
      </c>
      <c r="C33" s="21" t="s">
        <v>79</v>
      </c>
      <c r="D33" s="34">
        <v>393800</v>
      </c>
      <c r="E33" s="34">
        <v>0</v>
      </c>
      <c r="F33" s="64">
        <f t="shared" si="0"/>
        <v>0</v>
      </c>
    </row>
    <row r="34" spans="1:6" ht="66" customHeight="1">
      <c r="A34" s="14">
        <v>24</v>
      </c>
      <c r="B34" s="15" t="s">
        <v>116</v>
      </c>
      <c r="C34" s="26" t="s">
        <v>80</v>
      </c>
      <c r="D34" s="31">
        <v>299700</v>
      </c>
      <c r="E34" s="31">
        <v>0</v>
      </c>
      <c r="F34" s="50">
        <f t="shared" si="0"/>
        <v>0</v>
      </c>
    </row>
    <row r="35" spans="1:8" ht="46.5">
      <c r="A35" s="5">
        <v>25</v>
      </c>
      <c r="B35" s="8" t="s">
        <v>15</v>
      </c>
      <c r="C35" s="19" t="s">
        <v>81</v>
      </c>
      <c r="D35" s="33">
        <f>SUM(D36:D42)</f>
        <v>13847945</v>
      </c>
      <c r="E35" s="49">
        <f>SUM(E36:E42)</f>
        <v>1401674.48</v>
      </c>
      <c r="F35" s="50">
        <f t="shared" si="0"/>
        <v>10.1</v>
      </c>
      <c r="G35" s="6"/>
      <c r="H35" s="6"/>
    </row>
    <row r="36" spans="1:8" ht="62.25">
      <c r="A36" s="5">
        <v>26</v>
      </c>
      <c r="B36" s="4" t="s">
        <v>111</v>
      </c>
      <c r="C36" s="17" t="s">
        <v>82</v>
      </c>
      <c r="D36" s="32">
        <f>602200+360000</f>
        <v>962200</v>
      </c>
      <c r="E36" s="32">
        <v>0</v>
      </c>
      <c r="F36" s="64">
        <f t="shared" si="0"/>
        <v>0</v>
      </c>
      <c r="G36" s="6"/>
      <c r="H36" s="6"/>
    </row>
    <row r="37" spans="1:8" ht="30.75">
      <c r="A37" s="5">
        <v>27</v>
      </c>
      <c r="B37" s="4" t="s">
        <v>42</v>
      </c>
      <c r="C37" s="17" t="s">
        <v>83</v>
      </c>
      <c r="D37" s="32">
        <v>1243800</v>
      </c>
      <c r="E37" s="32">
        <v>69471.2</v>
      </c>
      <c r="F37" s="64">
        <f t="shared" si="0"/>
        <v>5.6</v>
      </c>
      <c r="G37" s="6"/>
      <c r="H37" s="6"/>
    </row>
    <row r="38" spans="1:8" ht="30.75">
      <c r="A38" s="5">
        <v>28</v>
      </c>
      <c r="B38" s="4" t="s">
        <v>43</v>
      </c>
      <c r="C38" s="17" t="s">
        <v>84</v>
      </c>
      <c r="D38" s="32">
        <v>190000</v>
      </c>
      <c r="E38" s="32">
        <v>0</v>
      </c>
      <c r="F38" s="64">
        <f t="shared" si="0"/>
        <v>0</v>
      </c>
      <c r="G38" s="6"/>
      <c r="H38" s="6"/>
    </row>
    <row r="39" spans="1:8" ht="62.25">
      <c r="A39" s="5">
        <v>29</v>
      </c>
      <c r="B39" s="4" t="s">
        <v>47</v>
      </c>
      <c r="C39" s="17" t="s">
        <v>85</v>
      </c>
      <c r="D39" s="32">
        <v>194300</v>
      </c>
      <c r="E39" s="32">
        <v>0</v>
      </c>
      <c r="F39" s="64">
        <f t="shared" si="0"/>
        <v>0</v>
      </c>
      <c r="G39" s="6"/>
      <c r="H39" s="6"/>
    </row>
    <row r="40" spans="1:8" ht="30.75">
      <c r="A40" s="5">
        <v>30</v>
      </c>
      <c r="B40" s="24" t="s">
        <v>44</v>
      </c>
      <c r="C40" s="22" t="s">
        <v>86</v>
      </c>
      <c r="D40" s="32">
        <v>252000</v>
      </c>
      <c r="E40" s="32">
        <v>160080</v>
      </c>
      <c r="F40" s="64">
        <f t="shared" si="0"/>
        <v>63.5</v>
      </c>
      <c r="G40" s="6"/>
      <c r="H40" s="6"/>
    </row>
    <row r="41" spans="1:8" ht="39" customHeight="1">
      <c r="A41" s="5">
        <v>31</v>
      </c>
      <c r="B41" s="24" t="s">
        <v>45</v>
      </c>
      <c r="C41" s="22" t="s">
        <v>87</v>
      </c>
      <c r="D41" s="32">
        <f>2689500+1008845+5961200</f>
        <v>9659545</v>
      </c>
      <c r="E41" s="32">
        <v>967296.9</v>
      </c>
      <c r="F41" s="64">
        <f t="shared" si="0"/>
        <v>10</v>
      </c>
      <c r="G41" s="6"/>
      <c r="H41" s="6"/>
    </row>
    <row r="42" spans="1:8" ht="51.75" customHeight="1">
      <c r="A42" s="5">
        <v>32</v>
      </c>
      <c r="B42" s="11" t="s">
        <v>46</v>
      </c>
      <c r="C42" s="22" t="s">
        <v>88</v>
      </c>
      <c r="D42" s="32">
        <v>1346100</v>
      </c>
      <c r="E42" s="32">
        <v>204826.38</v>
      </c>
      <c r="F42" s="64">
        <f t="shared" si="0"/>
        <v>15.2</v>
      </c>
      <c r="G42" s="6"/>
      <c r="H42" s="6"/>
    </row>
    <row r="43" spans="1:6" ht="52.5" customHeight="1">
      <c r="A43" s="14">
        <v>33</v>
      </c>
      <c r="B43" s="15" t="s">
        <v>50</v>
      </c>
      <c r="C43" s="29" t="s">
        <v>89</v>
      </c>
      <c r="D43" s="31">
        <f>D44+D45+D46+D47+D48+D49</f>
        <v>73958400</v>
      </c>
      <c r="E43" s="31">
        <f>E44+E45+E46+E47+E48+E49</f>
        <v>12582045.57</v>
      </c>
      <c r="F43" s="50">
        <f t="shared" si="0"/>
        <v>17</v>
      </c>
    </row>
    <row r="44" spans="1:6" ht="46.5">
      <c r="A44" s="5">
        <v>34</v>
      </c>
      <c r="B44" s="7" t="s">
        <v>51</v>
      </c>
      <c r="C44" s="17" t="s">
        <v>90</v>
      </c>
      <c r="D44" s="32">
        <v>32334800</v>
      </c>
      <c r="E44" s="32">
        <v>5276258.45</v>
      </c>
      <c r="F44" s="64">
        <f t="shared" si="0"/>
        <v>16.3</v>
      </c>
    </row>
    <row r="45" spans="1:6" ht="46.5">
      <c r="A45" s="5">
        <v>35</v>
      </c>
      <c r="B45" s="7" t="s">
        <v>53</v>
      </c>
      <c r="C45" s="17" t="s">
        <v>91</v>
      </c>
      <c r="D45" s="32">
        <f>12800+765300-30000</f>
        <v>748100</v>
      </c>
      <c r="E45" s="32">
        <v>96936.97</v>
      </c>
      <c r="F45" s="64">
        <f t="shared" si="0"/>
        <v>13</v>
      </c>
    </row>
    <row r="46" spans="1:6" ht="46.5">
      <c r="A46" s="5">
        <v>36</v>
      </c>
      <c r="B46" s="7" t="s">
        <v>16</v>
      </c>
      <c r="C46" s="17" t="s">
        <v>92</v>
      </c>
      <c r="D46" s="32">
        <v>40500</v>
      </c>
      <c r="E46" s="32">
        <v>0</v>
      </c>
      <c r="F46" s="64">
        <f t="shared" si="0"/>
        <v>0</v>
      </c>
    </row>
    <row r="47" spans="1:6" ht="62.25">
      <c r="A47" s="5">
        <v>37</v>
      </c>
      <c r="B47" s="7" t="s">
        <v>18</v>
      </c>
      <c r="C47" s="17" t="s">
        <v>93</v>
      </c>
      <c r="D47" s="32">
        <v>254000</v>
      </c>
      <c r="E47" s="32">
        <v>0</v>
      </c>
      <c r="F47" s="64">
        <f t="shared" si="0"/>
        <v>0</v>
      </c>
    </row>
    <row r="48" spans="1:6" ht="30.75">
      <c r="A48" s="5">
        <v>38</v>
      </c>
      <c r="B48" s="7" t="s">
        <v>17</v>
      </c>
      <c r="C48" s="17" t="s">
        <v>94</v>
      </c>
      <c r="D48" s="32">
        <v>81000</v>
      </c>
      <c r="E48" s="32">
        <v>9000</v>
      </c>
      <c r="F48" s="64">
        <f t="shared" si="0"/>
        <v>11.1</v>
      </c>
    </row>
    <row r="49" spans="1:6" ht="62.25">
      <c r="A49" s="5">
        <v>39</v>
      </c>
      <c r="B49" s="7" t="s">
        <v>52</v>
      </c>
      <c r="C49" s="17" t="s">
        <v>95</v>
      </c>
      <c r="D49" s="32">
        <v>40500000</v>
      </c>
      <c r="E49" s="32">
        <v>7199850.15</v>
      </c>
      <c r="F49" s="64">
        <f t="shared" si="0"/>
        <v>17.8</v>
      </c>
    </row>
    <row r="50" spans="1:6" ht="69.75" customHeight="1">
      <c r="A50" s="14">
        <v>40</v>
      </c>
      <c r="B50" s="28" t="s">
        <v>32</v>
      </c>
      <c r="C50" s="20" t="s">
        <v>96</v>
      </c>
      <c r="D50" s="31">
        <f>D51+D52+D53+D54+D55+D56+D57+D58</f>
        <v>200857355.51</v>
      </c>
      <c r="E50" s="31">
        <f>E51+E52+E53+E54+E55+E56+E57+E58</f>
        <v>34192519.16</v>
      </c>
      <c r="F50" s="50">
        <f t="shared" si="0"/>
        <v>17</v>
      </c>
    </row>
    <row r="51" spans="1:6" ht="30.75">
      <c r="A51" s="5">
        <v>41</v>
      </c>
      <c r="B51" s="11" t="s">
        <v>33</v>
      </c>
      <c r="C51" s="21" t="s">
        <v>97</v>
      </c>
      <c r="D51" s="32">
        <v>3350700</v>
      </c>
      <c r="E51" s="32">
        <v>0</v>
      </c>
      <c r="F51" s="64">
        <f t="shared" si="0"/>
        <v>0</v>
      </c>
    </row>
    <row r="52" spans="1:6" ht="30.75">
      <c r="A52" s="5">
        <v>42</v>
      </c>
      <c r="B52" s="11" t="s">
        <v>34</v>
      </c>
      <c r="C52" s="21" t="s">
        <v>98</v>
      </c>
      <c r="D52" s="32">
        <v>1423800</v>
      </c>
      <c r="E52" s="32">
        <v>1093</v>
      </c>
      <c r="F52" s="64">
        <f t="shared" si="0"/>
        <v>0.1</v>
      </c>
    </row>
    <row r="53" spans="1:6" ht="30.75">
      <c r="A53" s="5">
        <v>43</v>
      </c>
      <c r="B53" s="11" t="s">
        <v>35</v>
      </c>
      <c r="C53" s="21" t="s">
        <v>99</v>
      </c>
      <c r="D53" s="32">
        <f>16080300+2909700-2909700+7194166+3652409+14047500</f>
        <v>40974375</v>
      </c>
      <c r="E53" s="32">
        <v>20000</v>
      </c>
      <c r="F53" s="64">
        <f t="shared" si="0"/>
        <v>0</v>
      </c>
    </row>
    <row r="54" spans="1:6" ht="30.75">
      <c r="A54" s="5">
        <v>44</v>
      </c>
      <c r="B54" s="11" t="s">
        <v>36</v>
      </c>
      <c r="C54" s="21" t="s">
        <v>100</v>
      </c>
      <c r="D54" s="32">
        <f>14940000-69262.27-64956.22</f>
        <v>14805781.51</v>
      </c>
      <c r="E54" s="32">
        <v>3394249.03</v>
      </c>
      <c r="F54" s="64">
        <f t="shared" si="0"/>
        <v>22.9</v>
      </c>
    </row>
    <row r="55" spans="1:6" ht="46.5">
      <c r="A55" s="5">
        <v>45</v>
      </c>
      <c r="B55" s="11" t="s">
        <v>37</v>
      </c>
      <c r="C55" s="21" t="s">
        <v>101</v>
      </c>
      <c r="D55" s="32">
        <f>19800000+3617199</f>
        <v>23417199</v>
      </c>
      <c r="E55" s="32">
        <v>1367436.18</v>
      </c>
      <c r="F55" s="64">
        <f t="shared" si="0"/>
        <v>5.8</v>
      </c>
    </row>
    <row r="56" spans="1:6" ht="62.25">
      <c r="A56" s="5">
        <v>46</v>
      </c>
      <c r="B56" s="11" t="s">
        <v>49</v>
      </c>
      <c r="C56" s="21" t="s">
        <v>102</v>
      </c>
      <c r="D56" s="32">
        <f>471000+101537725+11700</f>
        <v>102020425</v>
      </c>
      <c r="E56" s="32">
        <v>27491423.83</v>
      </c>
      <c r="F56" s="64">
        <f t="shared" si="0"/>
        <v>26.9</v>
      </c>
    </row>
    <row r="57" spans="1:6" ht="33" customHeight="1">
      <c r="A57" s="5">
        <v>47</v>
      </c>
      <c r="B57" s="11" t="s">
        <v>48</v>
      </c>
      <c r="C57" s="21" t="s">
        <v>103</v>
      </c>
      <c r="D57" s="32">
        <v>1420200</v>
      </c>
      <c r="E57" s="32">
        <v>99815.5</v>
      </c>
      <c r="F57" s="64">
        <f t="shared" si="0"/>
        <v>7</v>
      </c>
    </row>
    <row r="58" spans="1:6" ht="62.25">
      <c r="A58" s="5">
        <v>48</v>
      </c>
      <c r="B58" s="11" t="s">
        <v>38</v>
      </c>
      <c r="C58" s="21" t="s">
        <v>104</v>
      </c>
      <c r="D58" s="32">
        <v>13444875</v>
      </c>
      <c r="E58" s="32">
        <v>1818501.62</v>
      </c>
      <c r="F58" s="64">
        <f t="shared" si="0"/>
        <v>13.5</v>
      </c>
    </row>
    <row r="59" spans="1:6" ht="51" customHeight="1">
      <c r="A59" s="14">
        <v>49</v>
      </c>
      <c r="B59" s="15" t="s">
        <v>26</v>
      </c>
      <c r="C59" s="19" t="s">
        <v>105</v>
      </c>
      <c r="D59" s="31">
        <f>D60+D61</f>
        <v>7272900</v>
      </c>
      <c r="E59" s="31">
        <f>E60+E61</f>
        <v>1332473.1400000001</v>
      </c>
      <c r="F59" s="50">
        <f t="shared" si="0"/>
        <v>18.3</v>
      </c>
    </row>
    <row r="60" spans="1:6" ht="20.25" customHeight="1">
      <c r="A60" s="5">
        <v>50</v>
      </c>
      <c r="B60" s="7" t="s">
        <v>25</v>
      </c>
      <c r="C60" s="17" t="s">
        <v>106</v>
      </c>
      <c r="D60" s="32">
        <v>2000</v>
      </c>
      <c r="E60" s="32">
        <v>197.54</v>
      </c>
      <c r="F60" s="64">
        <f t="shared" si="0"/>
        <v>9.9</v>
      </c>
    </row>
    <row r="61" spans="1:6" ht="62.25">
      <c r="A61" s="5">
        <v>51</v>
      </c>
      <c r="B61" s="7" t="s">
        <v>31</v>
      </c>
      <c r="C61" s="17" t="s">
        <v>107</v>
      </c>
      <c r="D61" s="32">
        <v>7270900</v>
      </c>
      <c r="E61" s="32">
        <v>1332275.6</v>
      </c>
      <c r="F61" s="64">
        <f t="shared" si="0"/>
        <v>18.3</v>
      </c>
    </row>
    <row r="62" spans="1:6" ht="46.5">
      <c r="A62" s="14">
        <v>52</v>
      </c>
      <c r="B62" s="15" t="s">
        <v>40</v>
      </c>
      <c r="C62" s="19" t="s">
        <v>108</v>
      </c>
      <c r="D62" s="33">
        <f>D63+D64</f>
        <v>18724063.97</v>
      </c>
      <c r="E62" s="49">
        <f>E63+E64</f>
        <v>3515804.09</v>
      </c>
      <c r="F62" s="50">
        <f t="shared" si="0"/>
        <v>18.8</v>
      </c>
    </row>
    <row r="63" spans="1:6" ht="30.75">
      <c r="A63" s="5">
        <v>53</v>
      </c>
      <c r="B63" s="7" t="s">
        <v>39</v>
      </c>
      <c r="C63" s="17" t="s">
        <v>109</v>
      </c>
      <c r="D63" s="32">
        <f>8266500+400000-400000-980463.78+10853027.75</f>
        <v>18139063.97</v>
      </c>
      <c r="E63" s="32">
        <v>3515804.09</v>
      </c>
      <c r="F63" s="64">
        <f t="shared" si="0"/>
        <v>19.4</v>
      </c>
    </row>
    <row r="64" spans="1:6" ht="49.5" customHeight="1">
      <c r="A64" s="5">
        <v>54</v>
      </c>
      <c r="B64" s="7" t="s">
        <v>41</v>
      </c>
      <c r="C64" s="17" t="s">
        <v>110</v>
      </c>
      <c r="D64" s="32">
        <v>585000</v>
      </c>
      <c r="E64" s="32">
        <v>0</v>
      </c>
      <c r="F64" s="64">
        <f t="shared" si="0"/>
        <v>0</v>
      </c>
    </row>
    <row r="65" spans="1:6" ht="46.5">
      <c r="A65" s="5">
        <v>55</v>
      </c>
      <c r="B65" s="39" t="s">
        <v>112</v>
      </c>
      <c r="C65" s="19" t="s">
        <v>114</v>
      </c>
      <c r="D65" s="37">
        <f>D67+D66</f>
        <v>459000</v>
      </c>
      <c r="E65" s="49">
        <f>E67+E66</f>
        <v>62000</v>
      </c>
      <c r="F65" s="50">
        <f t="shared" si="0"/>
        <v>13.5</v>
      </c>
    </row>
    <row r="66" spans="1:6" ht="33" customHeight="1">
      <c r="A66" s="5">
        <v>56</v>
      </c>
      <c r="B66" s="42" t="s">
        <v>119</v>
      </c>
      <c r="C66" s="43">
        <v>1210000000</v>
      </c>
      <c r="D66" s="32">
        <v>414000</v>
      </c>
      <c r="E66" s="32">
        <v>62000</v>
      </c>
      <c r="F66" s="64">
        <f t="shared" si="0"/>
        <v>15</v>
      </c>
    </row>
    <row r="67" spans="1:6" ht="30.75">
      <c r="A67" s="5">
        <v>57</v>
      </c>
      <c r="B67" s="38" t="s">
        <v>113</v>
      </c>
      <c r="C67" s="17" t="s">
        <v>115</v>
      </c>
      <c r="D67" s="32">
        <v>45000</v>
      </c>
      <c r="E67" s="32">
        <v>0</v>
      </c>
      <c r="F67" s="64">
        <f t="shared" si="0"/>
        <v>0</v>
      </c>
    </row>
    <row r="68" spans="1:6" ht="46.5">
      <c r="A68" s="5">
        <v>58</v>
      </c>
      <c r="B68" s="40" t="s">
        <v>117</v>
      </c>
      <c r="C68" s="41" t="s">
        <v>118</v>
      </c>
      <c r="D68" s="51">
        <f>999000-93000+93000-126000+126000+92015</f>
        <v>1091015</v>
      </c>
      <c r="E68" s="51">
        <v>318024.4</v>
      </c>
      <c r="F68" s="50">
        <f t="shared" si="0"/>
        <v>29.1</v>
      </c>
    </row>
    <row r="69" spans="1:6" ht="15">
      <c r="A69" s="14">
        <v>59</v>
      </c>
      <c r="B69" s="8" t="s">
        <v>1</v>
      </c>
      <c r="C69" s="20"/>
      <c r="D69" s="33">
        <f>D9+D16+D23+D27+D28+D34+D35+D43+D50+D59+D62+D65+D68</f>
        <v>1161417378.07</v>
      </c>
      <c r="E69" s="49">
        <f>E9+E16+E23+E27+E28+E34+E35+E43+E50+E59+E62+E65+E68</f>
        <v>213687955.37</v>
      </c>
      <c r="F69" s="50">
        <f t="shared" si="0"/>
        <v>18.4</v>
      </c>
    </row>
    <row r="70" spans="3:6" ht="15" hidden="1">
      <c r="C70" s="9"/>
      <c r="D70" s="35"/>
      <c r="E70" s="35"/>
      <c r="F70" s="50" t="str">
        <f t="shared" si="0"/>
        <v>-</v>
      </c>
    </row>
    <row r="71" spans="4:6" ht="15">
      <c r="D71" s="48"/>
      <c r="E71" s="48"/>
      <c r="F71" s="6"/>
    </row>
  </sheetData>
  <sheetProtection selectLockedCells="1" selectUnlockedCells="1"/>
  <mergeCells count="12">
    <mergeCell ref="E9:E11"/>
    <mergeCell ref="E6:F6"/>
    <mergeCell ref="B9:B11"/>
    <mergeCell ref="A9:A11"/>
    <mergeCell ref="C9:C11"/>
    <mergeCell ref="D9:D11"/>
    <mergeCell ref="C2:F4"/>
    <mergeCell ref="A6:A7"/>
    <mergeCell ref="B6:B7"/>
    <mergeCell ref="C6:C7"/>
    <mergeCell ref="A5:F5"/>
    <mergeCell ref="D6:D7"/>
  </mergeCells>
  <printOptions/>
  <pageMargins left="0.7874015748031497" right="0.1968503937007874" top="0.3937007874015748" bottom="0.1968503937007874" header="0.5118110236220472" footer="0.5118110236220472"/>
  <pageSetup fitToHeight="3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cvmih</cp:lastModifiedBy>
  <cp:lastPrinted>2017-12-21T09:24:51Z</cp:lastPrinted>
  <dcterms:created xsi:type="dcterms:W3CDTF">2007-07-11T08:12:53Z</dcterms:created>
  <dcterms:modified xsi:type="dcterms:W3CDTF">2018-04-24T05:15:11Z</dcterms:modified>
  <cp:category/>
  <cp:version/>
  <cp:contentType/>
  <cp:contentStatus/>
</cp:coreProperties>
</file>