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firstSheet="10" activeTab="16"/>
  </bookViews>
  <sheets>
    <sheet name="февраль 2015" sheetId="1" r:id="rId1"/>
    <sheet name="изм 3 для соглаш" sheetId="2" r:id="rId2"/>
    <sheet name="январь 2015" sheetId="3" r:id="rId3"/>
    <sheet name="ноябрь 2014" sheetId="4" r:id="rId4"/>
    <sheet name="октябрь 2014" sheetId="5" r:id="rId5"/>
    <sheet name="изм 3" sheetId="6" r:id="rId6"/>
    <sheet name="изм 2" sheetId="7" r:id="rId7"/>
    <sheet name="изм 1" sheetId="8" r:id="rId8"/>
    <sheet name="первонач" sheetId="9" r:id="rId9"/>
    <sheet name="июнь 2015" sheetId="10" r:id="rId10"/>
    <sheet name="12.10.2015" sheetId="11" r:id="rId11"/>
    <sheet name="01.01.2016 " sheetId="12" r:id="rId12"/>
    <sheet name="14.03.2016" sheetId="13" r:id="rId13"/>
    <sheet name="30.12.2016" sheetId="14" r:id="rId14"/>
    <sheet name="октябрь2017" sheetId="15" r:id="rId15"/>
    <sheet name="новые целевые статьи" sheetId="16" r:id="rId16"/>
    <sheet name="декабрь 2017" sheetId="17" r:id="rId17"/>
  </sheets>
  <definedNames>
    <definedName name="_xlnm._FilterDatabase" localSheetId="8" hidden="1">'первонач'!$A$7:$K$94</definedName>
  </definedNames>
  <calcPr fullCalcOnLoad="1"/>
</workbook>
</file>

<file path=xl/sharedStrings.xml><?xml version="1.0" encoding="utf-8"?>
<sst xmlns="http://schemas.openxmlformats.org/spreadsheetml/2006/main" count="2199" uniqueCount="182">
  <si>
    <t>федеральный бюджет</t>
  </si>
  <si>
    <t>областной бюджет</t>
  </si>
  <si>
    <t>местный бюджет</t>
  </si>
  <si>
    <t>Всего</t>
  </si>
  <si>
    <t>ВСЕГО ПО МУНИЦИПАЛЬНОЙ ПРОГРАММЕ, В ТОМ ЧИСЛЕ</t>
  </si>
  <si>
    <t>Федеральный бюджет</t>
  </si>
  <si>
    <t>ВСЕГО ПО ПОДПРОГРАММЕ 4, В ТОМ ЧИСЛЕ</t>
  </si>
  <si>
    <t>ВСЕГО ПО ПОДПРОГРАММЕ 5, В ТОМ ЧИСЛЕ</t>
  </si>
  <si>
    <t>ВСЕГО ПО ПОДПРОГРАММЕ 1, В ТОМ ЧИСЛЕ</t>
  </si>
  <si>
    <t>Подпрограмма 2 «Развитие системы общего образования в Муниципальном образовании Красноуфимский округ»</t>
  </si>
  <si>
    <t>ВСЕГО ПО ПОДПРОГРАММЕ 2, В ТОМ ЧИСЛЕ</t>
  </si>
  <si>
    <t>Подпрограмма 3 «Развитие системы дополнительного образования в Муниципальном образовании Красноуфимский округ»</t>
  </si>
  <si>
    <t>Подпрограмма 4 «Организация отдыха и оздоровления детей в каникулярное время в Муниципальном образовании Красноуфимский округ»</t>
  </si>
  <si>
    <t>"Развитие системы образования в Муниципальном образовании Красноуфимский округ до 2020 года"</t>
  </si>
  <si>
    <t>№ строки</t>
  </si>
  <si>
    <t>Наименование мероприятия/Источники расходов на финансирование</t>
  </si>
  <si>
    <t>Объем расходов на выполнение мероприятий за счет всех источников ресурсного обеспечения, рублей</t>
  </si>
  <si>
    <t>Номер строки задач, целевых показателей на достижение которых напрвлены мероприятия</t>
  </si>
  <si>
    <t>ВСЕГО ПО ПОДПРОГРАММЕ 3, В ТОМ ЧИСЛЕ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</si>
  <si>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</si>
  <si>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ВСЕГО ПО ПОДПРОГРАММЕ 6, В ТОМ ЧИСЛЕ</t>
  </si>
  <si>
    <t>Подпрограмма 1 «Развитие системы дошкольного образования в Муниципальном образовании Красноуфимский округ»</t>
  </si>
  <si>
    <r>
      <t xml:space="preserve">Мероприятие 1.1 </t>
    </r>
    <r>
      <rPr>
        <sz val="12"/>
        <rFont val="Times New Roman"/>
        <family val="1"/>
      </rPr>
      <t>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</si>
  <si>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r>
      <t xml:space="preserve">Мероприятие 1.3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  </r>
  </si>
  <si>
    <r>
      <t xml:space="preserve">Мероприятие1.2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  </r>
  </si>
  <si>
    <r>
      <t xml:space="preserve">Мероприятие 2.1 </t>
    </r>
    <r>
      <rPr>
        <sz val="12"/>
        <rFont val="Times New Roman"/>
        <family val="1"/>
      </rPr>
      <t>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  </r>
  </si>
  <si>
    <r>
      <t xml:space="preserve">Мероприятие 2.2 </t>
    </r>
    <r>
      <rPr>
        <sz val="12"/>
        <rFont val="Times New Roman"/>
        <family val="1"/>
      </rPr>
      <t>Обеспечение организации питания обучающихся в муниципальных общеобразовательных организациях, всего, из них:</t>
    </r>
  </si>
  <si>
    <r>
      <t xml:space="preserve">Мероприятие 2.3 </t>
    </r>
    <r>
      <rPr>
        <sz val="12"/>
        <rFont val="Times New Roman"/>
        <family val="1"/>
      </rPr>
      <t>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</si>
  <si>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r>
      <t xml:space="preserve">Мероприятие 2.4 </t>
    </r>
    <r>
      <rPr>
        <sz val="12"/>
        <rFont val="Times New Roman"/>
        <family val="1"/>
      </rPr>
      <t xml:space="preserve"> Обеспечение организации  выплаты денежного вознаграждения за выполнение функций классного руководителя педагогическим работникам муниципальных образовательных учреждений в МО Красноуфимский округ</t>
    </r>
  </si>
  <si>
    <r>
      <t xml:space="preserve">Мероприятие 2.5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  </r>
  </si>
  <si>
    <r>
      <t xml:space="preserve">Мероприятие 2.6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  </r>
  </si>
  <si>
    <r>
      <t>Мероприятие 3.1</t>
    </r>
    <r>
      <rPr>
        <sz val="12"/>
        <rFont val="Times New Roman"/>
        <family val="1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</si>
  <si>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r>
      <t xml:space="preserve">Мероприятие 4.1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</si>
  <si>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r>
      <t>Мероприятие 4.2</t>
    </r>
    <r>
      <rPr>
        <sz val="12"/>
        <rFont val="Times New Roman"/>
        <family val="1"/>
      </rPr>
      <t xml:space="preserve"> Обеспечение организации отдыха и оздоровления детей в каникулярное время в муниципальном образовании Красноуфимский округ, всего, из них: </t>
    </r>
  </si>
  <si>
    <r>
      <t xml:space="preserve">Мероприятие 5.1 </t>
    </r>
    <r>
      <rPr>
        <sz val="12"/>
        <rFont val="Times New Roman"/>
        <family val="1"/>
      </rPr>
      <t xml:space="preserve">Обеспечение мероприятий по укреплению и развитию материально-технической базы муниципальных образовательных организаций, всего, из них: </t>
    </r>
  </si>
  <si>
    <r>
      <t>Мероприятие 5.2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</si>
  <si>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r>
      <t xml:space="preserve">Мероприятие 5.3 </t>
    </r>
    <r>
      <rPr>
        <sz val="12"/>
        <rFont val="Times New Roman"/>
        <family val="1"/>
      </rPr>
  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  </r>
  </si>
  <si>
    <r>
      <t>Мероприятие 5.4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  </r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</si>
  <si>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</si>
  <si>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>Мероприятие 6.1</t>
    </r>
    <r>
      <rPr>
        <sz val="12"/>
        <rFont val="Times New Roman"/>
        <family val="1"/>
      </rPr>
      <t xml:space="preserve">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  </r>
  </si>
  <si>
    <r>
      <t>Мероприятие 6.2</t>
    </r>
    <r>
      <rPr>
        <sz val="12"/>
        <rFont val="Times New Roman"/>
        <family val="1"/>
      </rPr>
      <t xml:space="preserve"> Организация деятельности органа местного самоуправления в сфере образования ( аппарат управления), всего, из них:</t>
    </r>
  </si>
  <si>
    <r>
      <t>Мероприятие 1.6</t>
    </r>
    <r>
      <rPr>
        <sz val="12"/>
        <rFont val="Times New Roman"/>
        <family val="1"/>
      </rPr>
      <t xml:space="preserve"> Создание дополнительных мест в муниципальных системах дошкольного образования, всего, из них:</t>
    </r>
  </si>
  <si>
    <r>
      <t>Мероприятие 1.7</t>
    </r>
    <r>
      <rPr>
        <sz val="12"/>
        <rFont val="Times New Roman"/>
        <family val="1"/>
      </rPr>
      <t xml:space="preserve"> Организация строительства дошкольных образовательных организаций</t>
    </r>
  </si>
  <si>
    <r>
      <t>Мероприятие 1.8</t>
    </r>
    <r>
      <rPr>
        <sz val="12"/>
        <rFont val="Times New Roman"/>
        <family val="1"/>
      </rPr>
      <t xml:space="preserve">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  </r>
  </si>
  <si>
    <r>
      <t>Мероприятие 1.4</t>
    </r>
    <r>
      <rPr>
        <sz val="12"/>
        <rFont val="Times New Roman"/>
        <family val="1"/>
      </rPr>
      <t xml:space="preserve"> Обеспечение организации питания воспитанников в муниципальных казенных образовательных учреждениях дошкольного образования, всего, из них:</t>
    </r>
  </si>
  <si>
    <r>
      <t xml:space="preserve">Мероприятие 1.5 </t>
    </r>
    <r>
      <rPr>
        <sz val="12"/>
        <rFont val="Times New Roman"/>
        <family val="1"/>
      </rPr>
      <t>Обеспечение организации питания сотрудников в муниципальных казенных образовательных учреждениях дошкольного образования, всего, из них:</t>
    </r>
  </si>
  <si>
    <r>
      <t xml:space="preserve">Мероприятие 2.7 </t>
    </r>
    <r>
      <rPr>
        <sz val="12"/>
        <rFont val="Times New Roman"/>
        <family val="1"/>
      </rPr>
      <t>Обеспечение организации питания сотрудников и учащихся в муниципальных казенных общеобразовательных учреждениях, всего, из них:</t>
    </r>
  </si>
  <si>
    <r>
      <t>Мероприятие 2.8</t>
    </r>
    <r>
      <rPr>
        <sz val="12"/>
        <rFont val="Times New Roman"/>
        <family val="1"/>
      </rPr>
      <t xml:space="preserve"> Обеспечение создания условий для организации военно-патриотического воспитания учащихся</t>
    </r>
  </si>
  <si>
    <r>
      <t>Мероприятие 6.3</t>
    </r>
    <r>
      <rPr>
        <sz val="12"/>
        <rFont val="Times New Roman"/>
        <family val="1"/>
      </rPr>
      <t xml:space="preserve"> Организация и проведение муниципальных мероприятий в сфере образования, всего, из них:</t>
    </r>
  </si>
  <si>
    <t xml:space="preserve">План мероприятий муниципальной программы МО Красноуфимский округ </t>
  </si>
  <si>
    <t>Приложение №2                                                                к муниципальной программе МО Красноуфимский округ "Развитие системы образования в Муниципальном образовании Красноуфимский округ до 2020 года"</t>
  </si>
  <si>
    <t>3,4,5,6,7,8</t>
  </si>
  <si>
    <t>4,6,7</t>
  </si>
  <si>
    <t>13,14,15,16,17,18,19,20,21,22,23,24,25,26</t>
  </si>
  <si>
    <t>13</t>
  </si>
  <si>
    <t>27,28,29,30,31</t>
  </si>
  <si>
    <t>32,33,34,35</t>
  </si>
  <si>
    <t>34,35</t>
  </si>
  <si>
    <t>36,37,38,39,40,41</t>
  </si>
  <si>
    <t>45</t>
  </si>
  <si>
    <t>50</t>
  </si>
  <si>
    <t>53</t>
  </si>
  <si>
    <t>Приложение №2                                                            к постановлению АМО Красноуфимский округ от ________№___</t>
  </si>
  <si>
    <t>Подпрограмма 1 «Развитие системы дошкольного образования в Муниципальном образовании Красноуфимский округ до 2020 года»</t>
  </si>
  <si>
    <t>Мероприятие 1.1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</si>
  <si>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Мероприятие1.2 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</si>
  <si>
    <t>Мероприятие 1.3 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</si>
  <si>
    <t>Мероприятие 1.4 Обеспечение организации питания воспитанников в муниципальных казенных образовательных учреждениях дошкольного образования, всего, из них:</t>
  </si>
  <si>
    <t>Мероприятие 1.5 Обеспечение организации питания сотрудников в муниципальных казенных образовательных учреждениях дошкольного образования, всего, из них:</t>
  </si>
  <si>
    <t>Мероприятие 1.6 Организация строительства дошкольных образовательных организаций</t>
  </si>
  <si>
    <t>Мероприятие 1.8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</si>
  <si>
    <t>Мероприятие 2.1 Обеспечение государственных  гарантий прав граждан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из них:</t>
  </si>
  <si>
    <t>Мероприятие 2.2 Обеспечение организации питания обучающихся в муниципальных общеобразовательных организациях, всего, из них:</t>
  </si>
  <si>
    <t>Мероприятие 2.3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</si>
  <si>
    <t>Мероприятие 2.4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</si>
  <si>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2.5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</si>
  <si>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2.6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</si>
  <si>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2.7 Обеспечение создания условий для организации военно-патриотического воспитания учащихся</t>
  </si>
  <si>
    <t>Мероприятие 3.1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</si>
  <si>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4.1 Обеспечение деятельности заогородного оздровительного лагеря для детей "Черкасово"</t>
  </si>
  <si>
    <t xml:space="preserve">Мероприятие 4.2 Обеспечение организации отдыха и оздоровления детей в каникулярное время в муниципальном образовании Красноуфимский округ, всего, из них: </t>
  </si>
  <si>
    <t xml:space="preserve">Мероприятие 5.2 Обеспечение мероприятий по укреплению и развитию материально-технической базы муниципальных загородных оздоровительных лагерей, всего, из них: 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</si>
  <si>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</si>
  <si>
    <t xml:space="preserve">Мероприятие 5.4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</si>
  <si>
    <t>Мероприятие 5.5 Создание дополнительных мест в муниципальных системах дошкольного образования, всего, из них:</t>
  </si>
  <si>
    <t xml:space="preserve">Мероприятие 6.1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</si>
  <si>
    <t>Мероприятие 6.2 Организация деятельности органа местного самоуправления в сфере образования ( аппарат управления), всего, из них:</t>
  </si>
  <si>
    <t>Мероприятие 6.3 Организация и проведение муниципальных мероприятий в сфере образования, всего, из них:</t>
  </si>
  <si>
    <t>Подпрограмма 2 «Развитие системы общего образования в Муниципальном образовании Красноуфимский округ до 2020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</si>
  <si>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2020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</si>
  <si>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</si>
  <si>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Подпрограмма 3 «Развитие системы дополнительного образования в Муниципальном образовании Красноуфимский округ до 2020 года»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</si>
  <si>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зданиф и помещений, в которых размещаются муниципальные образовательные организации, всего, из них: </t>
  </si>
  <si>
    <t>Мероприятие 5.6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</si>
  <si>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5.7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</si>
  <si>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Местный бюджет</t>
  </si>
  <si>
    <t>Приложение №2                                                                         к постановлению АМО Красноуфимский округ от ________№___</t>
  </si>
  <si>
    <t>План мероприятий муниципальной программы МО Красноуфимский округ                                                                                                                                                          "Развитие системы образования в Муниципальном образовании Красноуфимский округ до 2020 года"</t>
  </si>
  <si>
    <t>Мероприятие 5.8 Обеспечение мероприятий по вакцинопрофилактике детей школьного возраста</t>
  </si>
  <si>
    <t>Мероприятие 5.9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</si>
  <si>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Областной бюджет</t>
  </si>
  <si>
    <t>Мероприятие 5.10 Создание условий в образовательных организациях для организации медицинского обслуживания</t>
  </si>
  <si>
    <t>местный бюджет, всего</t>
  </si>
  <si>
    <t>из них местный бюджет по мероприятию</t>
  </si>
  <si>
    <t>Мероприятие 5.2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из них:</t>
  </si>
  <si>
    <t>Приложение №2 к постановлению АМО Красноуфимский округ от ________№___</t>
  </si>
  <si>
    <t>из них на проведение капитального ремонта спортивных залов:</t>
  </si>
  <si>
    <t>из них на развитие школьных спортивных клубов:</t>
  </si>
  <si>
    <t>из них на оснащение спортивным инвентарем и оборудованием открытых плоскостных спортивных сооружений:</t>
  </si>
  <si>
    <t>Меропирятие 1.9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</si>
  <si>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2.5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</si>
  <si>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2.6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</si>
  <si>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2.7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</si>
  <si>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2.8 Обеспечение создания условий для организации военно-патриотического воспитания учащихся</t>
  </si>
  <si>
    <t>Мероприятие 5.9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</si>
  <si>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5.5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</si>
  <si>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5.6 Обеспечение мероприятий по вакцинопрофилактике детей школьного возраста</t>
  </si>
  <si>
    <t>Мероприятие 5.7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</si>
  <si>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5.8 Создание условий в образовательных организациях для организации медицинского обслуживания</t>
  </si>
  <si>
    <t>Мероприятие 6.4 Организация и проведение муниципальных мероприятий в сфере образования, всего, из них: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</si>
  <si>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(воспитанников)  в муниципальные общеобразовательные организации, всего, из них:</t>
  </si>
  <si>
    <t>80.1</t>
  </si>
  <si>
    <t>Приложение №2 к муниципальной программе "Развитие системы образования в муниципальном образовании Красноуфимский округ до 2020 года"</t>
  </si>
  <si>
    <t>Мероприятие 5.5 Создание в общеобразовательных организациях, расположенных в сельской местности, условий для занятия физической культурой и спортом</t>
  </si>
  <si>
    <t>Мероприятие 5.6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</si>
  <si>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5.7Обеспечение меропряитий по укреплению и развитию материально-технической базы муниципальных образовательных организаций</t>
  </si>
  <si>
    <t>Мероприятие 5.8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</si>
  <si>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5.9 Создание условий в образовательных организациях для организации медицинского обслуживания</t>
  </si>
  <si>
    <t>Меропирятие 1.7Содержание и оснащение оборудованием вводимых в 2015 году дополнительных мест в муниципальных системах дошкольного образования</t>
  </si>
  <si>
    <t>8</t>
  </si>
  <si>
    <t>22</t>
  </si>
  <si>
    <t>20</t>
  </si>
  <si>
    <t>18</t>
  </si>
  <si>
    <t>45,46,47</t>
  </si>
  <si>
    <t>51</t>
  </si>
  <si>
    <t>55,56,57</t>
  </si>
  <si>
    <t>55</t>
  </si>
  <si>
    <t>61</t>
  </si>
  <si>
    <t>57</t>
  </si>
  <si>
    <t>67</t>
  </si>
  <si>
    <t>4,5,10,12</t>
  </si>
  <si>
    <t>4,6,7,10,12</t>
  </si>
  <si>
    <t>16,17,18,20,22,24,26,27,29,33,34,35,37,63</t>
  </si>
  <si>
    <t>18,37</t>
  </si>
  <si>
    <t>59</t>
  </si>
  <si>
    <t>30,31,55</t>
  </si>
  <si>
    <t>67,37,38,41</t>
  </si>
  <si>
    <t>Мероприятие 2.8 Обеспечение создания в МО Красноуфимский округ (исходя из прогнозируемой потребности) новых мест в общеобразовательных организациях</t>
  </si>
  <si>
    <t xml:space="preserve">Мероприятие 5.10 Обеспечение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соуществляющих образовательную деятельность по адаптированным основным общеобразовательным программам) условий для получения детьми - инвалидами качественного образования) </t>
  </si>
  <si>
    <t>Мероприятие 6.2 Организация деятельности органа местного самоуправления в сфере образования, всего, из них:</t>
  </si>
  <si>
    <t>Меропирятие 1.7 Содержание и оснащение оборудованием вводимых в 2015 году дополнительных мест в муниципальных системах дошкольного образования</t>
  </si>
  <si>
    <t>55,56</t>
  </si>
  <si>
    <t>Мероприятие 5.11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</si>
  <si>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3.2 Реализация мер по поэтапному повышению средней платы педагогических работников муниципальных образовательных организаций дополнительного образования, всего, из них:</t>
  </si>
  <si>
    <t>Приложение №2                                                                                        к муниципальной программе МО Красноуфимский округ "Развитие системы образования в Муниципальном образовании Красноуфимский округ до 2020 года"</t>
  </si>
  <si>
    <t>58</t>
  </si>
  <si>
    <t xml:space="preserve">Приложение №2                                                                                    к Постановлению Администрации Муниципального образования Красноуфимский округ                                                                                               от 24.10.2017г. №1006                                                      </t>
  </si>
  <si>
    <t>оборудование спортивных площадок</t>
  </si>
  <si>
    <t>Криулинская СОШ</t>
  </si>
  <si>
    <t>Обеспечение мероприятий по оборудованию спортивных площадок в муниципальных общеобразовательных организациях</t>
  </si>
  <si>
    <t>0251225000</t>
  </si>
  <si>
    <t>0251625000</t>
  </si>
  <si>
    <t>строительство спортивного зала</t>
  </si>
  <si>
    <t>Тавринская СОШ</t>
  </si>
  <si>
    <t>Проектирование и строительство спортивных залов в муниципальных общеобразовательных организациях</t>
  </si>
  <si>
    <t>0220925000</t>
  </si>
  <si>
    <t>реконструкция</t>
  </si>
  <si>
    <t>Обеспечение создания в МО Красноуфимский округ (исходя из прогнозируемой потребности) новых мест в общеобразовательных организациях</t>
  </si>
  <si>
    <t>Саранинская СОШ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</si>
  <si>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</si>
  <si>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5.12 Обеспечение мероприятий по оборудованию спортивных площадок в муниципальных общеобразовательных организациях</t>
  </si>
  <si>
    <t>Мероприятие 5.13 Проектирование и строительство спортивных залов в муниципальных общеобразовательных организациях</t>
  </si>
  <si>
    <t>Мероприятие 5.7Обеспечение мероприятий по укреплению и развитию материально-технической базы муниципальных образовательных организаций</t>
  </si>
  <si>
    <t xml:space="preserve">Мероприятие 2.9 Дополнительное финансовое обеспечение деятельности муниципальных учреждений </t>
  </si>
  <si>
    <t>Мероприятие 5.14 Иной межбюджетный трансферт  из резервного фонда Правительства Свердловской области</t>
  </si>
  <si>
    <t xml:space="preserve">Приложение №1                                                                                   к Постановлению Администрации Муниципального образования Красноуфимский округ                                                                                               от               2018 г. №  ____                                                  </t>
  </si>
  <si>
    <t>из них на проведение капитального и (или) текущего ремонта спортивных залов:</t>
  </si>
  <si>
    <t>Мероприятие 3.3 Реализация мероприятий по поэтапному внедрению Всероссийского физкультурно-спортивного комплекса «Готов к труду и обороне» (ГТО)</t>
  </si>
  <si>
    <t>Мероприятию 6.4 Обеспечение оплаты труда работников муниципальных учреждений в размере не ниже минимального размера оплаты труда</t>
  </si>
  <si>
    <t>Областной бюджет*</t>
  </si>
  <si>
    <t>Местный бюджет*</t>
  </si>
  <si>
    <t>* при условии выделения финансовых средств из областного бюджета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</si>
</sst>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vertical="top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3" fontId="11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72" t="s">
        <v>96</v>
      </c>
      <c r="I1" s="72"/>
      <c r="J1" s="72"/>
      <c r="K1" s="72"/>
    </row>
    <row r="2" spans="1:11" ht="39" customHeight="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4" t="s">
        <v>16</v>
      </c>
      <c r="D4" s="75"/>
      <c r="E4" s="75"/>
      <c r="F4" s="75"/>
      <c r="G4" s="75"/>
      <c r="H4" s="75"/>
      <c r="I4" s="75"/>
      <c r="J4" s="76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4409662834.48</v>
      </c>
      <c r="D6" s="31">
        <f t="shared" si="0"/>
        <v>750051485.28</v>
      </c>
      <c r="E6" s="31">
        <f t="shared" si="0"/>
        <v>680735094.2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D88+D26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2509109008.4</v>
      </c>
      <c r="D8" s="31">
        <f>D12+D34+D59+D69</f>
        <v>404293900</v>
      </c>
      <c r="E8" s="31">
        <f aca="true" t="shared" si="1" ref="E8:J8">E12+E34+E59+E69</f>
        <v>362055708.4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1837267401.08</v>
      </c>
      <c r="D9" s="31">
        <f aca="true" t="shared" si="2" ref="D9:J9">D13+D35+D54+D60+D70+D103</f>
        <v>282471160.28</v>
      </c>
      <c r="E9" s="31">
        <f t="shared" si="2"/>
        <v>318679385.8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71" t="s">
        <v>63</v>
      </c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31.5">
      <c r="A11" s="27">
        <v>6</v>
      </c>
      <c r="B11" s="27" t="s">
        <v>8</v>
      </c>
      <c r="C11" s="31">
        <f>C12+C13+C14</f>
        <v>1252741570.26</v>
      </c>
      <c r="D11" s="31">
        <f>D12+D13+D14</f>
        <v>317029699.86</v>
      </c>
      <c r="E11" s="31">
        <f aca="true" t="shared" si="3" ref="E11:J11">E12+E13+E14</f>
        <v>253226677.4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510998108.4</v>
      </c>
      <c r="D12" s="31">
        <f>D16+D27+D30</f>
        <v>146533100</v>
      </c>
      <c r="E12" s="31">
        <f aca="true" t="shared" si="4" ref="E12:J12">E16+E27+E30</f>
        <v>109760008.4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679544761.86</v>
      </c>
      <c r="D13" s="31">
        <f>D18+D20+D28+D22+D24</f>
        <v>108297899.86</v>
      </c>
      <c r="E13" s="31">
        <f aca="true" t="shared" si="5" ref="E13:J13">E18+E20+E28+E22+E24</f>
        <v>143466669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414983297.96000004</v>
      </c>
      <c r="D17" s="31">
        <f aca="true" t="shared" si="7" ref="D17:J17">D18</f>
        <v>57250919.96</v>
      </c>
      <c r="E17" s="31">
        <f t="shared" si="7"/>
        <v>65885955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414983297.96000004</v>
      </c>
      <c r="D18" s="31">
        <v>57250919.96</v>
      </c>
      <c r="E18" s="31">
        <v>65885955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106554287.06</v>
      </c>
      <c r="D19" s="31">
        <f>D20</f>
        <v>10772178.06</v>
      </c>
      <c r="E19" s="31">
        <f aca="true" t="shared" si="8" ref="E19:J19">E20</f>
        <v>23730889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106554287.06</v>
      </c>
      <c r="D20" s="31">
        <v>10772178.06</v>
      </c>
      <c r="E20" s="31">
        <v>23730889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11" ref="E25:J25">E27+E28</f>
        <v>115027033.4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1" t="s">
        <v>88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31.5">
      <c r="A32" s="27">
        <v>26</v>
      </c>
      <c r="B32" s="27" t="s">
        <v>10</v>
      </c>
      <c r="C32" s="31">
        <f>D32+E32+F32+G32+H32+I32+J32</f>
        <v>2816421705.01</v>
      </c>
      <c r="D32" s="31">
        <f aca="true" t="shared" si="13" ref="D32:J32">D33+D34+D35</f>
        <v>371858498.21000004</v>
      </c>
      <c r="E32" s="31">
        <f t="shared" si="13"/>
        <v>377059813.8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1924726000</v>
      </c>
      <c r="D34" s="31">
        <f>D37+D40+D43</f>
        <v>238232000</v>
      </c>
      <c r="E34" s="31">
        <f aca="true" t="shared" si="14" ref="E34:J34">E37+E40+E43</f>
        <v>240530000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891695705.01</v>
      </c>
      <c r="D35" s="31">
        <f>D38+D41+D45+D47+D51+D49</f>
        <v>133626498.21000001</v>
      </c>
      <c r="E35" s="31">
        <f aca="true" t="shared" si="15" ref="E35:J35">E38+E41+E45+E47+E51+E49</f>
        <v>136529813.8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>D42+E42+F42+G42+H42+I42+J42</f>
        <v>74000</v>
      </c>
      <c r="D42" s="31">
        <f aca="true" t="shared" si="19" ref="D42:J42">D43</f>
        <v>41000</v>
      </c>
      <c r="E42" s="31">
        <f t="shared" si="19"/>
        <v>33000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657725087.23</v>
      </c>
      <c r="D44" s="31">
        <f>D45</f>
        <v>106469528.43</v>
      </c>
      <c r="E44" s="31">
        <f aca="true" t="shared" si="20" ref="E44:J44">E45</f>
        <v>97809375.8</v>
      </c>
      <c r="F44" s="31">
        <f t="shared" si="20"/>
        <v>84211879</v>
      </c>
      <c r="G44" s="31">
        <f t="shared" si="20"/>
        <v>84211879</v>
      </c>
      <c r="H44" s="31">
        <f t="shared" si="20"/>
        <v>95007475</v>
      </c>
      <c r="I44" s="31">
        <f t="shared" si="20"/>
        <v>95007475</v>
      </c>
      <c r="J44" s="31">
        <f t="shared" si="20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657725087.23</v>
      </c>
      <c r="D45" s="31">
        <v>106469528.43</v>
      </c>
      <c r="E45" s="31">
        <v>97809375.8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215109530.72</v>
      </c>
      <c r="D46" s="31">
        <f aca="true" t="shared" si="21" ref="D46:J46">D47</f>
        <v>24597627.72</v>
      </c>
      <c r="E46" s="31">
        <f t="shared" si="21"/>
        <v>36221438</v>
      </c>
      <c r="F46" s="31">
        <f t="shared" si="21"/>
        <v>46627859</v>
      </c>
      <c r="G46" s="31">
        <f t="shared" si="21"/>
        <v>40488559</v>
      </c>
      <c r="H46" s="31">
        <f t="shared" si="21"/>
        <v>22391349</v>
      </c>
      <c r="I46" s="31">
        <f t="shared" si="21"/>
        <v>22391349</v>
      </c>
      <c r="J46" s="31">
        <f t="shared" si="21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215109530.72</v>
      </c>
      <c r="D47" s="31">
        <v>24597627.72</v>
      </c>
      <c r="E47" s="31">
        <v>36221438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2" ref="E48:J48">E49</f>
        <v>1824000</v>
      </c>
      <c r="F48" s="31">
        <f t="shared" si="22"/>
        <v>1824000</v>
      </c>
      <c r="G48" s="31">
        <f t="shared" si="22"/>
        <v>1824000</v>
      </c>
      <c r="H48" s="31">
        <f t="shared" si="22"/>
        <v>2259915</v>
      </c>
      <c r="I48" s="31">
        <f t="shared" si="22"/>
        <v>2259915</v>
      </c>
      <c r="J48" s="31">
        <f t="shared" si="22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3" ref="C50:J50">C51</f>
        <v>525000</v>
      </c>
      <c r="D50" s="31">
        <f t="shared" si="23"/>
        <v>75000</v>
      </c>
      <c r="E50" s="31">
        <f t="shared" si="23"/>
        <v>75000</v>
      </c>
      <c r="F50" s="31">
        <f t="shared" si="23"/>
        <v>75000</v>
      </c>
      <c r="G50" s="31">
        <f t="shared" si="23"/>
        <v>75000</v>
      </c>
      <c r="H50" s="31">
        <f t="shared" si="23"/>
        <v>75000</v>
      </c>
      <c r="I50" s="31">
        <f t="shared" si="23"/>
        <v>75000</v>
      </c>
      <c r="J50" s="31">
        <f t="shared" si="23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1" t="s">
        <v>91</v>
      </c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31.5">
      <c r="A53" s="27">
        <v>47</v>
      </c>
      <c r="B53" s="27" t="s">
        <v>18</v>
      </c>
      <c r="C53" s="31">
        <f>C54</f>
        <v>125892809.12</v>
      </c>
      <c r="D53" s="31">
        <f aca="true" t="shared" si="24" ref="D53:J53">D54</f>
        <v>17368007.12</v>
      </c>
      <c r="E53" s="31">
        <f t="shared" si="24"/>
        <v>18542294</v>
      </c>
      <c r="F53" s="31">
        <f t="shared" si="24"/>
        <v>18542294</v>
      </c>
      <c r="G53" s="31">
        <f t="shared" si="24"/>
        <v>18542294</v>
      </c>
      <c r="H53" s="31">
        <f t="shared" si="24"/>
        <v>17632640</v>
      </c>
      <c r="I53" s="31">
        <f t="shared" si="24"/>
        <v>17632640</v>
      </c>
      <c r="J53" s="31">
        <f t="shared" si="24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125892809.12</v>
      </c>
      <c r="D54" s="31">
        <f aca="true" t="shared" si="25" ref="D54:J54">D56</f>
        <v>17368007.12</v>
      </c>
      <c r="E54" s="31">
        <f t="shared" si="25"/>
        <v>18542294</v>
      </c>
      <c r="F54" s="31">
        <f t="shared" si="25"/>
        <v>18542294</v>
      </c>
      <c r="G54" s="31">
        <f t="shared" si="25"/>
        <v>18542294</v>
      </c>
      <c r="H54" s="31">
        <f t="shared" si="25"/>
        <v>17632640</v>
      </c>
      <c r="I54" s="31">
        <f t="shared" si="25"/>
        <v>17632640</v>
      </c>
      <c r="J54" s="31">
        <f t="shared" si="25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6" ref="E55:J55">E56</f>
        <v>18542294</v>
      </c>
      <c r="F55" s="31">
        <f t="shared" si="26"/>
        <v>18542294</v>
      </c>
      <c r="G55" s="31">
        <f t="shared" si="26"/>
        <v>18542294</v>
      </c>
      <c r="H55" s="31">
        <f t="shared" si="26"/>
        <v>17632640</v>
      </c>
      <c r="I55" s="31">
        <f t="shared" si="26"/>
        <v>17632640</v>
      </c>
      <c r="J55" s="31">
        <f t="shared" si="26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1" t="s">
        <v>89</v>
      </c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7" ref="E58:J58">E59+E60</f>
        <v>12557410</v>
      </c>
      <c r="F58" s="31">
        <f t="shared" si="27"/>
        <v>12557410</v>
      </c>
      <c r="G58" s="31">
        <f t="shared" si="27"/>
        <v>12557410</v>
      </c>
      <c r="H58" s="31">
        <f t="shared" si="27"/>
        <v>12199270</v>
      </c>
      <c r="I58" s="31">
        <f t="shared" si="27"/>
        <v>12199270</v>
      </c>
      <c r="J58" s="31">
        <f t="shared" si="27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8" ref="D59:J59">D64</f>
        <v>7733500</v>
      </c>
      <c r="E59" s="31">
        <f t="shared" si="28"/>
        <v>8255900</v>
      </c>
      <c r="F59" s="31">
        <f t="shared" si="28"/>
        <v>8255900</v>
      </c>
      <c r="G59" s="31">
        <f t="shared" si="28"/>
        <v>8255900</v>
      </c>
      <c r="H59" s="31">
        <f t="shared" si="28"/>
        <v>8526200</v>
      </c>
      <c r="I59" s="31">
        <f t="shared" si="28"/>
        <v>8526200</v>
      </c>
      <c r="J59" s="31">
        <f t="shared" si="28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9" ref="E60:J60">E62+E65</f>
        <v>4301510</v>
      </c>
      <c r="F60" s="31">
        <f t="shared" si="29"/>
        <v>4301510</v>
      </c>
      <c r="G60" s="31">
        <f t="shared" si="29"/>
        <v>4301510</v>
      </c>
      <c r="H60" s="31">
        <f t="shared" si="29"/>
        <v>3673070</v>
      </c>
      <c r="I60" s="31">
        <f t="shared" si="29"/>
        <v>3673070</v>
      </c>
      <c r="J60" s="31">
        <f t="shared" si="29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30" ref="D61:J61">D62</f>
        <v>1302070</v>
      </c>
      <c r="E61" s="31">
        <f t="shared" si="30"/>
        <v>1811510</v>
      </c>
      <c r="F61" s="31">
        <f t="shared" si="30"/>
        <v>1811510</v>
      </c>
      <c r="G61" s="31">
        <f t="shared" si="30"/>
        <v>1811510</v>
      </c>
      <c r="H61" s="31">
        <f t="shared" si="30"/>
        <v>1302070</v>
      </c>
      <c r="I61" s="31">
        <f t="shared" si="30"/>
        <v>1302070</v>
      </c>
      <c r="J61" s="31">
        <f t="shared" si="30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1" ref="E63:J63">E64+E65</f>
        <v>10745900</v>
      </c>
      <c r="F63" s="31">
        <f t="shared" si="31"/>
        <v>10745900</v>
      </c>
      <c r="G63" s="31">
        <f t="shared" si="31"/>
        <v>10745900</v>
      </c>
      <c r="H63" s="31">
        <f t="shared" si="31"/>
        <v>10897200</v>
      </c>
      <c r="I63" s="31">
        <f t="shared" si="31"/>
        <v>10897200</v>
      </c>
      <c r="J63" s="31">
        <f t="shared" si="31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1" t="s">
        <v>90</v>
      </c>
      <c r="C66" s="71"/>
      <c r="D66" s="71"/>
      <c r="E66" s="71"/>
      <c r="F66" s="71"/>
      <c r="G66" s="71"/>
      <c r="H66" s="71"/>
      <c r="I66" s="71"/>
      <c r="J66" s="71"/>
      <c r="K66" s="71"/>
    </row>
    <row r="67" spans="1:11" ht="31.5">
      <c r="A67" s="27">
        <v>61</v>
      </c>
      <c r="B67" s="27" t="s">
        <v>7</v>
      </c>
      <c r="C67" s="31">
        <f>D67+E67+F67+G67+H67+I67+J67</f>
        <v>60458685.09</v>
      </c>
      <c r="D67" s="31">
        <f>D68+D69+D70</f>
        <v>22810586.09</v>
      </c>
      <c r="E67" s="31">
        <f aca="true" t="shared" si="32" ref="E67:J67">E68+E69+E70</f>
        <v>8943099</v>
      </c>
      <c r="F67" s="31">
        <f t="shared" si="32"/>
        <v>4727000</v>
      </c>
      <c r="G67" s="31">
        <f t="shared" si="32"/>
        <v>4727000</v>
      </c>
      <c r="H67" s="31">
        <f t="shared" si="32"/>
        <v>6417000</v>
      </c>
      <c r="I67" s="31">
        <f t="shared" si="32"/>
        <v>6417000</v>
      </c>
      <c r="J67" s="31">
        <f t="shared" si="32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D88</f>
        <v>1087725</v>
      </c>
      <c r="E68" s="31">
        <f aca="true" t="shared" si="33" ref="E68:J68">E88</f>
        <v>0</v>
      </c>
      <c r="F68" s="31">
        <f t="shared" si="33"/>
        <v>0</v>
      </c>
      <c r="G68" s="31">
        <f t="shared" si="33"/>
        <v>0</v>
      </c>
      <c r="H68" s="31">
        <f t="shared" si="33"/>
        <v>0</v>
      </c>
      <c r="I68" s="31">
        <f t="shared" si="33"/>
        <v>0</v>
      </c>
      <c r="J68" s="31">
        <f t="shared" si="33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15305100</v>
      </c>
      <c r="D69" s="31">
        <f aca="true" t="shared" si="34" ref="D69:J70">D72+D76+D79+D82+D85+D90+D93+D96+D99</f>
        <v>11795300</v>
      </c>
      <c r="E69" s="31">
        <f t="shared" si="34"/>
        <v>3509800</v>
      </c>
      <c r="F69" s="31">
        <f t="shared" si="34"/>
        <v>0</v>
      </c>
      <c r="G69" s="31">
        <f t="shared" si="34"/>
        <v>0</v>
      </c>
      <c r="H69" s="31">
        <f t="shared" si="34"/>
        <v>0</v>
      </c>
      <c r="I69" s="31">
        <f t="shared" si="34"/>
        <v>0</v>
      </c>
      <c r="J69" s="31">
        <f t="shared" si="34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44065860.09</v>
      </c>
      <c r="D70" s="31">
        <f t="shared" si="34"/>
        <v>9927561.09</v>
      </c>
      <c r="E70" s="31">
        <f t="shared" si="34"/>
        <v>5433299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20906187.09</v>
      </c>
      <c r="D71" s="31">
        <f>D72+D73</f>
        <v>6735701.09</v>
      </c>
      <c r="E71" s="31">
        <f aca="true" t="shared" si="35" ref="E71:J71">E72+E73</f>
        <v>1170486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102</v>
      </c>
      <c r="C73" s="31">
        <f>D73+E73+F73+G73+H73+I73+J73</f>
        <v>17004387.09</v>
      </c>
      <c r="D73" s="31">
        <v>3396701.09</v>
      </c>
      <c r="E73" s="31">
        <v>607686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27"/>
      <c r="B74" s="27" t="s">
        <v>103</v>
      </c>
      <c r="C74" s="31">
        <f>D74+E74+F74+G74+H74+I74+J74</f>
        <v>17001387.29</v>
      </c>
      <c r="D74" s="31">
        <v>3396701.09</v>
      </c>
      <c r="E74" s="31">
        <v>604686.2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94.5">
      <c r="A75" s="27">
        <v>68</v>
      </c>
      <c r="B75" s="27" t="s">
        <v>81</v>
      </c>
      <c r="C75" s="31">
        <f>C76+C77</f>
        <v>10697100</v>
      </c>
      <c r="D75" s="31">
        <f>D76+D77</f>
        <v>2512100</v>
      </c>
      <c r="E75" s="31">
        <f aca="true" t="shared" si="36" ref="E75:J75">E76+E77</f>
        <v>1850000</v>
      </c>
      <c r="F75" s="31">
        <f t="shared" si="36"/>
        <v>1267000</v>
      </c>
      <c r="G75" s="31">
        <f t="shared" si="36"/>
        <v>1267000</v>
      </c>
      <c r="H75" s="31">
        <f t="shared" si="36"/>
        <v>1267000</v>
      </c>
      <c r="I75" s="31">
        <f t="shared" si="36"/>
        <v>1267000</v>
      </c>
      <c r="J75" s="31">
        <f t="shared" si="36"/>
        <v>1267000</v>
      </c>
      <c r="K75" s="29" t="s">
        <v>59</v>
      </c>
    </row>
    <row r="76" spans="1:11" ht="15.75">
      <c r="A76" s="27">
        <v>69</v>
      </c>
      <c r="B76" s="27" t="s">
        <v>1</v>
      </c>
      <c r="C76" s="31">
        <f>D76+E76+F76+G76+H76+I76+J76</f>
        <v>1828100</v>
      </c>
      <c r="D76" s="31">
        <v>1245100</v>
      </c>
      <c r="E76" s="31">
        <v>583000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29"/>
    </row>
    <row r="77" spans="1:11" ht="15.75">
      <c r="A77" s="27">
        <v>70</v>
      </c>
      <c r="B77" s="27" t="s">
        <v>2</v>
      </c>
      <c r="C77" s="31">
        <f>D77+E77+F77+G77+H77+I77+J77</f>
        <v>8869000</v>
      </c>
      <c r="D77" s="31">
        <v>1267000</v>
      </c>
      <c r="E77" s="31">
        <v>1267000</v>
      </c>
      <c r="F77" s="31">
        <v>1267000</v>
      </c>
      <c r="G77" s="31">
        <v>1267000</v>
      </c>
      <c r="H77" s="31">
        <v>1267000</v>
      </c>
      <c r="I77" s="31">
        <v>1267000</v>
      </c>
      <c r="J77" s="31">
        <v>1267000</v>
      </c>
      <c r="K77" s="29"/>
    </row>
    <row r="78" spans="1:11" ht="141.75">
      <c r="A78" s="27">
        <v>71</v>
      </c>
      <c r="B78" s="27" t="s">
        <v>82</v>
      </c>
      <c r="C78" s="31">
        <f aca="true" t="shared" si="37" ref="C78:J78">C79+C80</f>
        <v>10984500</v>
      </c>
      <c r="D78" s="31">
        <f t="shared" si="37"/>
        <v>1500000</v>
      </c>
      <c r="E78" s="31">
        <f t="shared" si="37"/>
        <v>1734500</v>
      </c>
      <c r="F78" s="31">
        <f t="shared" si="37"/>
        <v>1100000</v>
      </c>
      <c r="G78" s="31">
        <f t="shared" si="37"/>
        <v>1100000</v>
      </c>
      <c r="H78" s="31">
        <f t="shared" si="37"/>
        <v>1850000</v>
      </c>
      <c r="I78" s="31">
        <f t="shared" si="37"/>
        <v>1850000</v>
      </c>
      <c r="J78" s="31">
        <f t="shared" si="37"/>
        <v>1850000</v>
      </c>
      <c r="K78" s="29"/>
    </row>
    <row r="79" spans="1:11" ht="15.75">
      <c r="A79" s="27">
        <v>72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27">
        <v>73</v>
      </c>
      <c r="B80" s="27" t="s">
        <v>2</v>
      </c>
      <c r="C80" s="31">
        <f>D80+E80+F80+G80+H80+I80+J80</f>
        <v>9600000</v>
      </c>
      <c r="D80" s="31">
        <v>750000</v>
      </c>
      <c r="E80" s="31">
        <v>1100000</v>
      </c>
      <c r="F80" s="31">
        <v>1100000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103.5" customHeight="1">
      <c r="A81" s="27">
        <v>74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38" ref="E81:J81">E82+E83</f>
        <v>0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29"/>
    </row>
    <row r="82" spans="1:11" ht="15" customHeight="1">
      <c r="A82" s="27">
        <v>75</v>
      </c>
      <c r="B82" s="27" t="s">
        <v>1</v>
      </c>
      <c r="C82" s="31">
        <f aca="true" t="shared" si="39" ref="C82:C91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27">
        <v>76</v>
      </c>
      <c r="B83" s="27" t="s">
        <v>2</v>
      </c>
      <c r="C83" s="31">
        <f t="shared" si="39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78.75">
      <c r="A84" s="27">
        <v>77</v>
      </c>
      <c r="B84" s="27" t="s">
        <v>84</v>
      </c>
      <c r="C84" s="31">
        <f t="shared" si="39"/>
        <v>0</v>
      </c>
      <c r="D84" s="31">
        <f>D85</f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 t="s">
        <v>51</v>
      </c>
    </row>
    <row r="85" spans="1:11" ht="15.75">
      <c r="A85" s="27">
        <v>78</v>
      </c>
      <c r="B85" s="27" t="s">
        <v>1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27">
        <v>79</v>
      </c>
      <c r="B86" s="27" t="s">
        <v>2</v>
      </c>
      <c r="C86" s="31">
        <f t="shared" si="39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27">
        <v>80</v>
      </c>
      <c r="B87" s="27" t="s">
        <v>93</v>
      </c>
      <c r="C87" s="31">
        <f t="shared" si="39"/>
        <v>1087725</v>
      </c>
      <c r="D87" s="31">
        <f>D88</f>
        <v>1087725</v>
      </c>
      <c r="E87" s="31">
        <f aca="true" t="shared" si="40" ref="E87:J87">E88</f>
        <v>0</v>
      </c>
      <c r="F87" s="31">
        <f t="shared" si="40"/>
        <v>0</v>
      </c>
      <c r="G87" s="31">
        <f t="shared" si="40"/>
        <v>0</v>
      </c>
      <c r="H87" s="31">
        <f t="shared" si="40"/>
        <v>0</v>
      </c>
      <c r="I87" s="31">
        <f t="shared" si="40"/>
        <v>0</v>
      </c>
      <c r="J87" s="31">
        <f t="shared" si="40"/>
        <v>0</v>
      </c>
      <c r="K87" s="29"/>
    </row>
    <row r="88" spans="1:11" ht="15.75">
      <c r="A88" s="27">
        <v>81</v>
      </c>
      <c r="B88" s="27" t="s">
        <v>0</v>
      </c>
      <c r="C88" s="31">
        <f t="shared" si="39"/>
        <v>1087725</v>
      </c>
      <c r="D88" s="31">
        <v>1087725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29"/>
    </row>
    <row r="89" spans="1:11" ht="94.5">
      <c r="A89" s="27">
        <v>82</v>
      </c>
      <c r="B89" s="27" t="s">
        <v>94</v>
      </c>
      <c r="C89" s="31">
        <f>C91+C90</f>
        <v>13275873</v>
      </c>
      <c r="D89" s="31">
        <f>D91+D90</f>
        <v>10624760</v>
      </c>
      <c r="E89" s="31">
        <f aca="true" t="shared" si="41" ref="E89:J89">E91+E90</f>
        <v>2651113</v>
      </c>
      <c r="F89" s="31">
        <f t="shared" si="41"/>
        <v>0</v>
      </c>
      <c r="G89" s="31">
        <f t="shared" si="41"/>
        <v>0</v>
      </c>
      <c r="H89" s="31">
        <f t="shared" si="41"/>
        <v>0</v>
      </c>
      <c r="I89" s="31">
        <f t="shared" si="41"/>
        <v>0</v>
      </c>
      <c r="J89" s="31">
        <f t="shared" si="41"/>
        <v>0</v>
      </c>
      <c r="K89" s="29"/>
    </row>
    <row r="90" spans="1:11" ht="15.75">
      <c r="A90" s="27">
        <v>83</v>
      </c>
      <c r="B90" s="27" t="s">
        <v>100</v>
      </c>
      <c r="C90" s="31">
        <f t="shared" si="39"/>
        <v>7980500</v>
      </c>
      <c r="D90" s="31">
        <v>6251000</v>
      </c>
      <c r="E90" s="31">
        <v>1729500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15.75">
      <c r="A91" s="27">
        <v>84</v>
      </c>
      <c r="B91" s="27" t="s">
        <v>95</v>
      </c>
      <c r="C91" s="31">
        <f t="shared" si="39"/>
        <v>5295373</v>
      </c>
      <c r="D91" s="31">
        <v>4373760</v>
      </c>
      <c r="E91" s="31">
        <v>921613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29"/>
    </row>
    <row r="92" spans="1:11" ht="63">
      <c r="A92" s="27">
        <v>85</v>
      </c>
      <c r="B92" s="27" t="s">
        <v>98</v>
      </c>
      <c r="C92" s="31">
        <f>C93+C94</f>
        <v>1800000</v>
      </c>
      <c r="D92" s="31">
        <f aca="true" t="shared" si="42" ref="D92:J92">D93+D94</f>
        <v>0</v>
      </c>
      <c r="E92" s="31">
        <f t="shared" si="42"/>
        <v>300000</v>
      </c>
      <c r="F92" s="31">
        <f t="shared" si="42"/>
        <v>300000</v>
      </c>
      <c r="G92" s="31">
        <f t="shared" si="42"/>
        <v>300000</v>
      </c>
      <c r="H92" s="31">
        <f t="shared" si="42"/>
        <v>300000</v>
      </c>
      <c r="I92" s="31">
        <f t="shared" si="42"/>
        <v>300000</v>
      </c>
      <c r="J92" s="31">
        <f t="shared" si="42"/>
        <v>300000</v>
      </c>
      <c r="K92" s="29"/>
    </row>
    <row r="93" spans="1:11" ht="15.75">
      <c r="A93" s="27">
        <v>86</v>
      </c>
      <c r="B93" s="27" t="s">
        <v>100</v>
      </c>
      <c r="C93" s="31">
        <f>D93+E93+G93+F93+H93+I93+J93</f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29"/>
    </row>
    <row r="94" spans="1:11" ht="15.75">
      <c r="A94" s="27">
        <v>87</v>
      </c>
      <c r="B94" s="27" t="s">
        <v>95</v>
      </c>
      <c r="C94" s="31">
        <f>D94+E94+G94+F94+H94+I94+J94</f>
        <v>1800000</v>
      </c>
      <c r="D94" s="31">
        <v>0</v>
      </c>
      <c r="E94" s="31">
        <v>300000</v>
      </c>
      <c r="F94" s="31">
        <v>300000</v>
      </c>
      <c r="G94" s="31">
        <v>300000</v>
      </c>
      <c r="H94" s="31">
        <v>300000</v>
      </c>
      <c r="I94" s="31">
        <v>300000</v>
      </c>
      <c r="J94" s="31">
        <v>300000</v>
      </c>
      <c r="K94" s="29"/>
    </row>
    <row r="95" spans="1:11" ht="141.75">
      <c r="A95" s="27">
        <v>88</v>
      </c>
      <c r="B95" s="27" t="s">
        <v>99</v>
      </c>
      <c r="C95" s="31">
        <f aca="true" t="shared" si="43" ref="C95:C100">D95+E95+G95+F95+H95+I95+J95</f>
        <v>700000</v>
      </c>
      <c r="D95" s="31">
        <f>D96+D97</f>
        <v>0</v>
      </c>
      <c r="E95" s="31">
        <f aca="true" t="shared" si="44" ref="E95:J95">E96+E97</f>
        <v>700000</v>
      </c>
      <c r="F95" s="31">
        <f t="shared" si="44"/>
        <v>0</v>
      </c>
      <c r="G95" s="31">
        <f t="shared" si="44"/>
        <v>0</v>
      </c>
      <c r="H95" s="31">
        <f t="shared" si="44"/>
        <v>0</v>
      </c>
      <c r="I95" s="31">
        <f t="shared" si="44"/>
        <v>0</v>
      </c>
      <c r="J95" s="31">
        <f t="shared" si="44"/>
        <v>0</v>
      </c>
      <c r="K95" s="29"/>
    </row>
    <row r="96" spans="1:11" ht="15.75">
      <c r="A96" s="27">
        <v>89</v>
      </c>
      <c r="B96" s="27" t="s">
        <v>100</v>
      </c>
      <c r="C96" s="31">
        <f t="shared" si="43"/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15.75">
      <c r="A97" s="27">
        <v>90</v>
      </c>
      <c r="B97" s="27" t="s">
        <v>95</v>
      </c>
      <c r="C97" s="31">
        <f t="shared" si="43"/>
        <v>700000</v>
      </c>
      <c r="D97" s="31">
        <v>0</v>
      </c>
      <c r="E97" s="31">
        <v>700000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29"/>
    </row>
    <row r="98" spans="1:11" ht="63">
      <c r="A98" s="27">
        <v>91</v>
      </c>
      <c r="B98" s="27" t="s">
        <v>101</v>
      </c>
      <c r="C98" s="31">
        <f t="shared" si="43"/>
        <v>657000</v>
      </c>
      <c r="D98" s="31">
        <f>D99+D100</f>
        <v>0</v>
      </c>
      <c r="E98" s="31">
        <f aca="true" t="shared" si="45" ref="E98:J98">E99+E100</f>
        <v>537000</v>
      </c>
      <c r="F98" s="31">
        <f t="shared" si="45"/>
        <v>60000</v>
      </c>
      <c r="G98" s="31">
        <f t="shared" si="45"/>
        <v>60000</v>
      </c>
      <c r="H98" s="31">
        <f t="shared" si="45"/>
        <v>0</v>
      </c>
      <c r="I98" s="31">
        <f t="shared" si="45"/>
        <v>0</v>
      </c>
      <c r="J98" s="31">
        <f t="shared" si="45"/>
        <v>0</v>
      </c>
      <c r="K98" s="29"/>
    </row>
    <row r="99" spans="1:11" ht="15.75">
      <c r="A99" s="27">
        <v>92</v>
      </c>
      <c r="B99" s="27" t="s">
        <v>100</v>
      </c>
      <c r="C99" s="31">
        <f t="shared" si="43"/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29"/>
    </row>
    <row r="100" spans="1:11" ht="15.75">
      <c r="A100" s="27">
        <v>93</v>
      </c>
      <c r="B100" s="27" t="s">
        <v>95</v>
      </c>
      <c r="C100" s="31">
        <f t="shared" si="43"/>
        <v>657000</v>
      </c>
      <c r="D100" s="31">
        <v>0</v>
      </c>
      <c r="E100" s="31">
        <v>537000</v>
      </c>
      <c r="F100" s="31">
        <v>60000</v>
      </c>
      <c r="G100" s="31">
        <v>60000</v>
      </c>
      <c r="H100" s="31">
        <v>0</v>
      </c>
      <c r="I100" s="31">
        <v>0</v>
      </c>
      <c r="J100" s="31">
        <v>0</v>
      </c>
      <c r="K100" s="29"/>
    </row>
    <row r="101" spans="1:11" s="43" customFormat="1" ht="49.5" customHeight="1">
      <c r="A101" s="27">
        <v>85</v>
      </c>
      <c r="B101" s="71" t="s">
        <v>19</v>
      </c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1:11" ht="31.5">
      <c r="A102" s="27">
        <v>86</v>
      </c>
      <c r="B102" s="27" t="s">
        <v>20</v>
      </c>
      <c r="C102" s="31">
        <f>C103</f>
        <v>68382237</v>
      </c>
      <c r="D102" s="31">
        <f aca="true" t="shared" si="46" ref="D102:J102">D103</f>
        <v>9488906</v>
      </c>
      <c r="E102" s="31">
        <f t="shared" si="46"/>
        <v>10405800</v>
      </c>
      <c r="F102" s="31">
        <f t="shared" si="46"/>
        <v>10549600</v>
      </c>
      <c r="G102" s="31">
        <f t="shared" si="46"/>
        <v>10698600</v>
      </c>
      <c r="H102" s="31">
        <f t="shared" si="46"/>
        <v>9079777</v>
      </c>
      <c r="I102" s="31">
        <f t="shared" si="46"/>
        <v>9079777</v>
      </c>
      <c r="J102" s="31">
        <f t="shared" si="46"/>
        <v>9079777</v>
      </c>
      <c r="K102" s="29"/>
    </row>
    <row r="103" spans="1:11" ht="15.75">
      <c r="A103" s="27">
        <v>87</v>
      </c>
      <c r="B103" s="27" t="s">
        <v>2</v>
      </c>
      <c r="C103" s="31">
        <f>C105+C107+C109</f>
        <v>68382237</v>
      </c>
      <c r="D103" s="31">
        <f>D105+D107+D109</f>
        <v>9488906</v>
      </c>
      <c r="E103" s="31">
        <f aca="true" t="shared" si="47" ref="E103:J103">E105+E107+E109</f>
        <v>10405800</v>
      </c>
      <c r="F103" s="31">
        <f t="shared" si="47"/>
        <v>10549600</v>
      </c>
      <c r="G103" s="31">
        <f t="shared" si="47"/>
        <v>10698600</v>
      </c>
      <c r="H103" s="31">
        <f t="shared" si="47"/>
        <v>9079777</v>
      </c>
      <c r="I103" s="31">
        <f t="shared" si="47"/>
        <v>9079777</v>
      </c>
      <c r="J103" s="31">
        <f t="shared" si="47"/>
        <v>9079777</v>
      </c>
      <c r="K103" s="29"/>
    </row>
    <row r="104" spans="1:11" ht="94.5">
      <c r="A104" s="27">
        <v>88</v>
      </c>
      <c r="B104" s="27" t="s">
        <v>85</v>
      </c>
      <c r="C104" s="31">
        <f>C105</f>
        <v>46849864</v>
      </c>
      <c r="D104" s="31">
        <f aca="true" t="shared" si="48" ref="D104:J104">D105</f>
        <v>6401533</v>
      </c>
      <c r="E104" s="31">
        <f t="shared" si="48"/>
        <v>7105000</v>
      </c>
      <c r="F104" s="31">
        <f t="shared" si="48"/>
        <v>7105000</v>
      </c>
      <c r="G104" s="31">
        <f t="shared" si="48"/>
        <v>7105000</v>
      </c>
      <c r="H104" s="31">
        <f t="shared" si="48"/>
        <v>6377777</v>
      </c>
      <c r="I104" s="31">
        <f t="shared" si="48"/>
        <v>6377777</v>
      </c>
      <c r="J104" s="31">
        <f t="shared" si="48"/>
        <v>6377777</v>
      </c>
      <c r="K104" s="30" t="s">
        <v>60</v>
      </c>
    </row>
    <row r="105" spans="1:11" ht="15.75">
      <c r="A105" s="27">
        <v>89</v>
      </c>
      <c r="B105" s="27" t="s">
        <v>2</v>
      </c>
      <c r="C105" s="31">
        <f>D105+E105+F105+G105+H105+I105+J105</f>
        <v>46849864</v>
      </c>
      <c r="D105" s="31">
        <v>6401533</v>
      </c>
      <c r="E105" s="31">
        <v>7105000</v>
      </c>
      <c r="F105" s="31">
        <v>7105000</v>
      </c>
      <c r="G105" s="31">
        <v>7105000</v>
      </c>
      <c r="H105" s="31">
        <v>6377777</v>
      </c>
      <c r="I105" s="31">
        <v>6377777</v>
      </c>
      <c r="J105" s="31">
        <v>6377777</v>
      </c>
      <c r="K105" s="29"/>
    </row>
    <row r="106" spans="1:11" ht="63">
      <c r="A106" s="27">
        <v>90</v>
      </c>
      <c r="B106" s="27" t="s">
        <v>86</v>
      </c>
      <c r="C106" s="31">
        <f>D106+E106+F106+G106+H106+I106+J106</f>
        <v>18757373</v>
      </c>
      <c r="D106" s="31">
        <f>D107</f>
        <v>2712373</v>
      </c>
      <c r="E106" s="31">
        <f aca="true" t="shared" si="49" ref="E106:J106">E107</f>
        <v>2900800</v>
      </c>
      <c r="F106" s="31">
        <f t="shared" si="49"/>
        <v>3044600</v>
      </c>
      <c r="G106" s="31">
        <f t="shared" si="49"/>
        <v>3193600</v>
      </c>
      <c r="H106" s="31">
        <f t="shared" si="49"/>
        <v>2302000</v>
      </c>
      <c r="I106" s="31">
        <f t="shared" si="49"/>
        <v>2302000</v>
      </c>
      <c r="J106" s="31">
        <f t="shared" si="49"/>
        <v>2302000</v>
      </c>
      <c r="K106" s="29" t="s">
        <v>60</v>
      </c>
    </row>
    <row r="107" spans="1:11" ht="15.75">
      <c r="A107" s="27">
        <v>91</v>
      </c>
      <c r="B107" s="27" t="s">
        <v>2</v>
      </c>
      <c r="C107" s="31">
        <f>D107+E107+F107+G107+H107+I107+J107</f>
        <v>18757373</v>
      </c>
      <c r="D107" s="31">
        <v>2712373</v>
      </c>
      <c r="E107" s="31">
        <v>2900800</v>
      </c>
      <c r="F107" s="31">
        <v>3044600</v>
      </c>
      <c r="G107" s="31">
        <v>3193600</v>
      </c>
      <c r="H107" s="31">
        <v>2302000</v>
      </c>
      <c r="I107" s="31">
        <v>2302000</v>
      </c>
      <c r="J107" s="31">
        <v>2302000</v>
      </c>
      <c r="K107" s="29"/>
    </row>
    <row r="108" spans="1:11" ht="63">
      <c r="A108" s="27">
        <v>92</v>
      </c>
      <c r="B108" s="27" t="s">
        <v>87</v>
      </c>
      <c r="C108" s="31">
        <f>D108+E108+F108+G108+H108+I108+J108</f>
        <v>2775000</v>
      </c>
      <c r="D108" s="31">
        <f>D109</f>
        <v>375000</v>
      </c>
      <c r="E108" s="31">
        <f aca="true" t="shared" si="50" ref="E108:J108">E109</f>
        <v>400000</v>
      </c>
      <c r="F108" s="31">
        <f t="shared" si="50"/>
        <v>400000</v>
      </c>
      <c r="G108" s="31">
        <f t="shared" si="50"/>
        <v>400000</v>
      </c>
      <c r="H108" s="31">
        <f t="shared" si="50"/>
        <v>400000</v>
      </c>
      <c r="I108" s="31">
        <f t="shared" si="50"/>
        <v>400000</v>
      </c>
      <c r="J108" s="31">
        <f t="shared" si="50"/>
        <v>400000</v>
      </c>
      <c r="K108" s="29" t="s">
        <v>61</v>
      </c>
    </row>
    <row r="109" spans="1:11" ht="15.75">
      <c r="A109" s="27">
        <v>93</v>
      </c>
      <c r="B109" s="27" t="s">
        <v>2</v>
      </c>
      <c r="C109" s="31">
        <f>D109+E109+F109+G109+H109+I109+J109</f>
        <v>2775000</v>
      </c>
      <c r="D109" s="31">
        <v>375000</v>
      </c>
      <c r="E109" s="31">
        <v>400000</v>
      </c>
      <c r="F109" s="31">
        <v>400000</v>
      </c>
      <c r="G109" s="31">
        <v>400000</v>
      </c>
      <c r="H109" s="31">
        <v>400000</v>
      </c>
      <c r="I109" s="31">
        <v>400000</v>
      </c>
      <c r="J109" s="31">
        <v>400000</v>
      </c>
      <c r="K109" s="29"/>
    </row>
  </sheetData>
  <sheetProtection/>
  <mergeCells count="9">
    <mergeCell ref="B57:K57"/>
    <mergeCell ref="B66:K66"/>
    <mergeCell ref="B101:K101"/>
    <mergeCell ref="H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Width="0" fitToHeight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14">
      <selection activeCell="A1" sqref="A1:K124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83" t="s">
        <v>105</v>
      </c>
      <c r="H1" s="83"/>
      <c r="I1" s="83"/>
      <c r="J1" s="83"/>
      <c r="K1" s="83"/>
    </row>
    <row r="2" spans="1:11" ht="28.5" customHeight="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84" t="s">
        <v>16</v>
      </c>
      <c r="D4" s="85"/>
      <c r="E4" s="85"/>
      <c r="F4" s="85"/>
      <c r="G4" s="85"/>
      <c r="H4" s="85"/>
      <c r="I4" s="85"/>
      <c r="J4" s="86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4409629428.5</v>
      </c>
      <c r="D6" s="31">
        <f t="shared" si="0"/>
        <v>750051485.28</v>
      </c>
      <c r="E6" s="31">
        <f>E7+E8+E9</f>
        <v>680701688.22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63831856</v>
      </c>
      <c r="D7" s="31">
        <f>D89+D26</f>
        <v>63286425</v>
      </c>
      <c r="E7" s="31">
        <f>E12+E33+E68</f>
        <v>545431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2509621829.4</v>
      </c>
      <c r="D8" s="31">
        <f aca="true" t="shared" si="1" ref="D8:J8">D13+D34+D59+D69</f>
        <v>404293900</v>
      </c>
      <c r="E8" s="31">
        <f t="shared" si="1"/>
        <v>362568529.4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1836175743.1</v>
      </c>
      <c r="D9" s="31">
        <f>D14+D35+D54+D60+D70+D118</f>
        <v>282471160.28</v>
      </c>
      <c r="E9" s="31">
        <f>E14+E35+E60+E70+E118+E54</f>
        <v>317587727.82</v>
      </c>
      <c r="F9" s="31">
        <f>F14+F35+F54+F60+F70+F118</f>
        <v>265978700</v>
      </c>
      <c r="G9" s="31">
        <f>G14+G35+G54+G60+G70+G118</f>
        <v>259988400</v>
      </c>
      <c r="H9" s="31">
        <f>H14+H35+H54+H60+H70+H118</f>
        <v>236716585</v>
      </c>
      <c r="I9" s="31">
        <f>I14+I35+I54+I60+I70+I118</f>
        <v>236716585</v>
      </c>
      <c r="J9" s="31">
        <f>J14+J35+J54+J60+J70+J118</f>
        <v>236716585</v>
      </c>
      <c r="K9" s="28"/>
    </row>
    <row r="10" spans="1:11" ht="35.25" customHeight="1">
      <c r="A10" s="52">
        <v>5</v>
      </c>
      <c r="B10" s="71" t="s">
        <v>63</v>
      </c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31.5">
      <c r="A11" s="52">
        <v>6</v>
      </c>
      <c r="B11" s="27" t="s">
        <v>8</v>
      </c>
      <c r="C11" s="31">
        <f aca="true" t="shared" si="2" ref="C11:J11">C13+C14+C12</f>
        <v>1250905222.35</v>
      </c>
      <c r="D11" s="31">
        <f t="shared" si="2"/>
        <v>317029699.86</v>
      </c>
      <c r="E11" s="31">
        <f t="shared" si="2"/>
        <v>251390329.49</v>
      </c>
      <c r="F11" s="31">
        <f t="shared" si="2"/>
        <v>131025558</v>
      </c>
      <c r="G11" s="31">
        <f t="shared" si="2"/>
        <v>134740558</v>
      </c>
      <c r="H11" s="31">
        <f t="shared" si="2"/>
        <v>138906359</v>
      </c>
      <c r="I11" s="31">
        <f t="shared" si="2"/>
        <v>138906359</v>
      </c>
      <c r="J11" s="31">
        <f t="shared" si="2"/>
        <v>138906359</v>
      </c>
      <c r="K11" s="29"/>
    </row>
    <row r="12" spans="1:11" ht="15.75">
      <c r="A12" s="52">
        <v>9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7</v>
      </c>
      <c r="B13" s="27" t="s">
        <v>1</v>
      </c>
      <c r="C13" s="31">
        <f aca="true" t="shared" si="3" ref="C13:J13">C16+C27+C30</f>
        <v>510998108.4</v>
      </c>
      <c r="D13" s="31">
        <f t="shared" si="3"/>
        <v>146533100</v>
      </c>
      <c r="E13" s="31">
        <f t="shared" si="3"/>
        <v>109760008.4</v>
      </c>
      <c r="F13" s="31">
        <f t="shared" si="3"/>
        <v>36506000</v>
      </c>
      <c r="G13" s="31">
        <f t="shared" si="3"/>
        <v>40221000</v>
      </c>
      <c r="H13" s="31">
        <f t="shared" si="3"/>
        <v>59326000</v>
      </c>
      <c r="I13" s="31">
        <f t="shared" si="3"/>
        <v>59326000</v>
      </c>
      <c r="J13" s="31">
        <f t="shared" si="3"/>
        <v>59326000</v>
      </c>
      <c r="K13" s="29"/>
    </row>
    <row r="14" spans="1:11" ht="15.75">
      <c r="A14" s="52">
        <v>8</v>
      </c>
      <c r="B14" s="27" t="s">
        <v>2</v>
      </c>
      <c r="C14" s="31">
        <f>D14+E14+F14+G14+H14+I14+J14</f>
        <v>677708413.95</v>
      </c>
      <c r="D14" s="31">
        <f>D18+D20+D28+D22+D24</f>
        <v>108297899.86</v>
      </c>
      <c r="E14" s="31">
        <f>E18+E20+E22+E24+E28</f>
        <v>141630321.09</v>
      </c>
      <c r="F14" s="31">
        <f>F18+F20+F28+F22+F24</f>
        <v>94519558</v>
      </c>
      <c r="G14" s="31">
        <f>G18+G20+G28+G22+G24</f>
        <v>94519558</v>
      </c>
      <c r="H14" s="31">
        <f>H18+H20+H28+H22+H24</f>
        <v>79580359</v>
      </c>
      <c r="I14" s="31">
        <f>I18+I20+I28+I22+I24</f>
        <v>79580359</v>
      </c>
      <c r="J14" s="31">
        <f>J18+J20+J28+J22+J24</f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4" ref="C17:C28">D17+E17+F17+G17+H17+I17+J17</f>
        <v>414423817.78999996</v>
      </c>
      <c r="D17" s="31">
        <f aca="true" t="shared" si="5" ref="D17:J17">D18</f>
        <v>57250919.96</v>
      </c>
      <c r="E17" s="31">
        <f t="shared" si="5"/>
        <v>65326474.83</v>
      </c>
      <c r="F17" s="31">
        <f t="shared" si="5"/>
        <v>59117952</v>
      </c>
      <c r="G17" s="31">
        <f t="shared" si="5"/>
        <v>59117952</v>
      </c>
      <c r="H17" s="31">
        <f t="shared" si="5"/>
        <v>57870173</v>
      </c>
      <c r="I17" s="31">
        <f t="shared" si="5"/>
        <v>57870173</v>
      </c>
      <c r="J17" s="31">
        <f t="shared" si="5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4"/>
        <v>414423817.78999996</v>
      </c>
      <c r="D18" s="31">
        <v>57250919.96</v>
      </c>
      <c r="E18" s="31">
        <v>65326474.83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4"/>
        <v>105277419.32</v>
      </c>
      <c r="D19" s="31">
        <f>D20</f>
        <v>10772178.06</v>
      </c>
      <c r="E19" s="31">
        <f aca="true" t="shared" si="6" ref="E19:J19">E20</f>
        <v>22454021.259999998</v>
      </c>
      <c r="F19" s="31">
        <f t="shared" si="6"/>
        <v>20187806</v>
      </c>
      <c r="G19" s="31">
        <f t="shared" si="6"/>
        <v>20187806</v>
      </c>
      <c r="H19" s="31">
        <f t="shared" si="6"/>
        <v>10558536</v>
      </c>
      <c r="I19" s="31">
        <f t="shared" si="6"/>
        <v>10558536</v>
      </c>
      <c r="J19" s="31">
        <f t="shared" si="6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4"/>
        <v>105277419.32</v>
      </c>
      <c r="D20" s="31">
        <v>10772178.06</v>
      </c>
      <c r="E20" s="31">
        <v>22454021.259999998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4"/>
        <v>87427713.86</v>
      </c>
      <c r="D21" s="31">
        <f>D22</f>
        <v>9719913.86</v>
      </c>
      <c r="E21" s="31">
        <f aca="true" t="shared" si="7" ref="E21:J21">E22</f>
        <v>14976700</v>
      </c>
      <c r="F21" s="31">
        <f t="shared" si="7"/>
        <v>14976700</v>
      </c>
      <c r="G21" s="31">
        <f t="shared" si="7"/>
        <v>14976700</v>
      </c>
      <c r="H21" s="31">
        <f t="shared" si="7"/>
        <v>10925900</v>
      </c>
      <c r="I21" s="31">
        <f t="shared" si="7"/>
        <v>10925900</v>
      </c>
      <c r="J21" s="31">
        <f t="shared" si="7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4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4"/>
        <v>1578079.69</v>
      </c>
      <c r="D23" s="31">
        <f>D24</f>
        <v>189529.69</v>
      </c>
      <c r="E23" s="31">
        <f aca="true" t="shared" si="8" ref="E23:J23">E24</f>
        <v>237100</v>
      </c>
      <c r="F23" s="31">
        <f t="shared" si="8"/>
        <v>237100</v>
      </c>
      <c r="G23" s="31">
        <f t="shared" si="8"/>
        <v>237100</v>
      </c>
      <c r="H23" s="31">
        <f t="shared" si="8"/>
        <v>225750</v>
      </c>
      <c r="I23" s="31">
        <f t="shared" si="8"/>
        <v>225750</v>
      </c>
      <c r="J23" s="31">
        <f t="shared" si="8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4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9" ref="E25:J25">E27+E28</f>
        <v>115027033.4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4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4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4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26.75" customHeight="1">
      <c r="A29" s="52">
        <v>24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0" ref="E29:J29">E30</f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29">
        <v>9.1</v>
      </c>
    </row>
    <row r="30" spans="1:11" ht="15.75">
      <c r="A30" s="52">
        <v>25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52">
        <v>26</v>
      </c>
      <c r="B31" s="71" t="s">
        <v>88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31.5">
      <c r="A32" s="52">
        <v>27</v>
      </c>
      <c r="B32" s="27" t="s">
        <v>10</v>
      </c>
      <c r="C32" s="31">
        <f>D32+E32+F32+G32+H32+I32+J32</f>
        <v>2816475554.12</v>
      </c>
      <c r="D32" s="31">
        <f aca="true" t="shared" si="11" ref="D32:J32">D33+D34+D35</f>
        <v>371858498.21000004</v>
      </c>
      <c r="E32" s="31">
        <f>E33+E34+E35</f>
        <v>377113662.90999997</v>
      </c>
      <c r="F32" s="31">
        <f t="shared" si="11"/>
        <v>392299738</v>
      </c>
      <c r="G32" s="31">
        <f t="shared" si="11"/>
        <v>407365438</v>
      </c>
      <c r="H32" s="31">
        <f t="shared" si="11"/>
        <v>422612739</v>
      </c>
      <c r="I32" s="31">
        <f t="shared" si="11"/>
        <v>422612739</v>
      </c>
      <c r="J32" s="31">
        <f t="shared" si="11"/>
        <v>422612739</v>
      </c>
      <c r="K32" s="29"/>
    </row>
    <row r="33" spans="1:11" ht="15.75">
      <c r="A33" s="52">
        <v>28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29</v>
      </c>
      <c r="B34" s="27" t="s">
        <v>1</v>
      </c>
      <c r="C34" s="31">
        <f>D34+E34+F34+G34+H34+I34+J34</f>
        <v>1924726000</v>
      </c>
      <c r="D34" s="31">
        <f aca="true" t="shared" si="12" ref="D34:J34">D37+D40+D43</f>
        <v>238232000</v>
      </c>
      <c r="E34" s="31">
        <f t="shared" si="12"/>
        <v>240530000</v>
      </c>
      <c r="F34" s="31">
        <f t="shared" si="12"/>
        <v>258961000</v>
      </c>
      <c r="G34" s="31">
        <f t="shared" si="12"/>
        <v>280166000</v>
      </c>
      <c r="H34" s="31">
        <f t="shared" si="12"/>
        <v>302279000</v>
      </c>
      <c r="I34" s="31">
        <f t="shared" si="12"/>
        <v>302279000</v>
      </c>
      <c r="J34" s="31">
        <f t="shared" si="12"/>
        <v>302279000</v>
      </c>
      <c r="K34" s="29"/>
    </row>
    <row r="35" spans="1:11" ht="15.75">
      <c r="A35" s="52">
        <v>30</v>
      </c>
      <c r="B35" s="27" t="s">
        <v>2</v>
      </c>
      <c r="C35" s="31">
        <f>D35+E35+F35+G35+H35+I35+J35</f>
        <v>891749554.12</v>
      </c>
      <c r="D35" s="31">
        <f>D38+D41+D45+D47+D51+D49</f>
        <v>133626498.21000001</v>
      </c>
      <c r="E35" s="31">
        <f>E38+E41+E45+E47+E49+E51</f>
        <v>136583662.90999997</v>
      </c>
      <c r="F35" s="31">
        <f>F38+F41+F45+F47+F51+F49</f>
        <v>133338738</v>
      </c>
      <c r="G35" s="31">
        <f>G38+G41+G45+G47+G51+G49</f>
        <v>127199438</v>
      </c>
      <c r="H35" s="31">
        <f>H38+H41+H45+H47+H51+H49</f>
        <v>120333739</v>
      </c>
      <c r="I35" s="31">
        <f>I38+I41+I45+I47+I51+I49</f>
        <v>120333739</v>
      </c>
      <c r="J35" s="31">
        <f>J38+J41+J45+J47+J51+J49</f>
        <v>120333739</v>
      </c>
      <c r="K35" s="29"/>
    </row>
    <row r="36" spans="1:11" ht="126" customHeight="1">
      <c r="A36" s="52">
        <v>31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3" ref="E36:J36">E37</f>
        <v>227381000</v>
      </c>
      <c r="F36" s="31">
        <f t="shared" si="13"/>
        <v>245255000</v>
      </c>
      <c r="G36" s="31">
        <f t="shared" si="13"/>
        <v>265871000</v>
      </c>
      <c r="H36" s="31">
        <f t="shared" si="13"/>
        <v>288442000</v>
      </c>
      <c r="I36" s="31">
        <f t="shared" si="13"/>
        <v>288442000</v>
      </c>
      <c r="J36" s="31">
        <f t="shared" si="13"/>
        <v>288442000</v>
      </c>
      <c r="K36" s="29" t="s">
        <v>53</v>
      </c>
    </row>
    <row r="37" spans="1:11" ht="15.75">
      <c r="A37" s="52">
        <v>32</v>
      </c>
      <c r="B37" s="27" t="s">
        <v>1</v>
      </c>
      <c r="C37" s="31">
        <f aca="true" t="shared" si="14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52">
        <v>33</v>
      </c>
      <c r="B38" s="27" t="s">
        <v>2</v>
      </c>
      <c r="C38" s="31">
        <f t="shared" si="14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63" customHeight="1">
      <c r="A39" s="52">
        <v>34</v>
      </c>
      <c r="B39" s="27" t="s">
        <v>72</v>
      </c>
      <c r="C39" s="31">
        <f t="shared" si="14"/>
        <v>99966079.17</v>
      </c>
      <c r="D39" s="31">
        <f>D40+D41</f>
        <v>13738079.17</v>
      </c>
      <c r="E39" s="31">
        <f aca="true" t="shared" si="15" ref="E39:J39">E40+E41</f>
        <v>13716000</v>
      </c>
      <c r="F39" s="31">
        <f t="shared" si="15"/>
        <v>14306000</v>
      </c>
      <c r="G39" s="31">
        <f t="shared" si="15"/>
        <v>14895000</v>
      </c>
      <c r="H39" s="31">
        <f t="shared" si="15"/>
        <v>14437000</v>
      </c>
      <c r="I39" s="31">
        <f t="shared" si="15"/>
        <v>14437000</v>
      </c>
      <c r="J39" s="31">
        <f t="shared" si="15"/>
        <v>14437000</v>
      </c>
      <c r="K39" s="29">
        <v>19.2</v>
      </c>
    </row>
    <row r="40" spans="1:11" ht="15.75">
      <c r="A40" s="52">
        <v>35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52">
        <v>36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37</v>
      </c>
      <c r="B42" s="27" t="s">
        <v>73</v>
      </c>
      <c r="C42" s="31">
        <f>D42+E42+F42+G42+H42+I42+J42</f>
        <v>74000</v>
      </c>
      <c r="D42" s="31">
        <f aca="true" t="shared" si="16" ref="D42:J42">D43</f>
        <v>41000</v>
      </c>
      <c r="E42" s="31">
        <f t="shared" si="16"/>
        <v>33000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29">
        <v>21.22</v>
      </c>
    </row>
    <row r="43" spans="1:11" ht="15.75">
      <c r="A43" s="52">
        <v>38</v>
      </c>
      <c r="B43" s="27" t="s">
        <v>1</v>
      </c>
      <c r="C43" s="31">
        <f t="shared" si="14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39</v>
      </c>
      <c r="B44" s="27" t="s">
        <v>74</v>
      </c>
      <c r="C44" s="31">
        <f t="shared" si="14"/>
        <v>657554668.03</v>
      </c>
      <c r="D44" s="31">
        <f>D45</f>
        <v>106469528.43</v>
      </c>
      <c r="E44" s="31">
        <f aca="true" t="shared" si="17" ref="E44:J44">E45</f>
        <v>97638956.59999998</v>
      </c>
      <c r="F44" s="31">
        <f t="shared" si="17"/>
        <v>84211879</v>
      </c>
      <c r="G44" s="31">
        <f t="shared" si="17"/>
        <v>84211879</v>
      </c>
      <c r="H44" s="31">
        <f t="shared" si="17"/>
        <v>95007475</v>
      </c>
      <c r="I44" s="31">
        <f t="shared" si="17"/>
        <v>95007475</v>
      </c>
      <c r="J44" s="31">
        <f t="shared" si="17"/>
        <v>95007475</v>
      </c>
      <c r="K44" s="29" t="s">
        <v>54</v>
      </c>
    </row>
    <row r="45" spans="1:11" ht="15.75">
      <c r="A45" s="52">
        <v>40</v>
      </c>
      <c r="B45" s="27" t="s">
        <v>2</v>
      </c>
      <c r="C45" s="31">
        <f t="shared" si="14"/>
        <v>657554668.03</v>
      </c>
      <c r="D45" s="31">
        <v>106469528.43</v>
      </c>
      <c r="E45" s="31">
        <v>97638956.59999998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52">
        <v>41</v>
      </c>
      <c r="B46" s="27" t="s">
        <v>75</v>
      </c>
      <c r="C46" s="31">
        <f t="shared" si="14"/>
        <v>215333799.03</v>
      </c>
      <c r="D46" s="31">
        <f aca="true" t="shared" si="18" ref="D46:J46">D47</f>
        <v>24597627.72</v>
      </c>
      <c r="E46" s="31">
        <f t="shared" si="18"/>
        <v>36445706.31</v>
      </c>
      <c r="F46" s="31">
        <f t="shared" si="18"/>
        <v>46627859</v>
      </c>
      <c r="G46" s="31">
        <f t="shared" si="18"/>
        <v>40488559</v>
      </c>
      <c r="H46" s="31">
        <f t="shared" si="18"/>
        <v>22391349</v>
      </c>
      <c r="I46" s="31">
        <f t="shared" si="18"/>
        <v>22391349</v>
      </c>
      <c r="J46" s="31">
        <f t="shared" si="18"/>
        <v>22391349</v>
      </c>
      <c r="K46" s="29" t="s">
        <v>54</v>
      </c>
    </row>
    <row r="47" spans="1:11" ht="15.75">
      <c r="A47" s="52">
        <v>42</v>
      </c>
      <c r="B47" s="27" t="s">
        <v>2</v>
      </c>
      <c r="C47" s="31">
        <f t="shared" si="14"/>
        <v>215333799.03</v>
      </c>
      <c r="D47" s="31">
        <v>24597627.72</v>
      </c>
      <c r="E47" s="31">
        <v>36445706.31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52">
        <v>43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19" ref="E48:J48">E49</f>
        <v>1824000</v>
      </c>
      <c r="F48" s="31">
        <f t="shared" si="19"/>
        <v>1824000</v>
      </c>
      <c r="G48" s="31">
        <f t="shared" si="19"/>
        <v>1824000</v>
      </c>
      <c r="H48" s="31">
        <f t="shared" si="19"/>
        <v>2259915</v>
      </c>
      <c r="I48" s="31">
        <f t="shared" si="19"/>
        <v>2259915</v>
      </c>
      <c r="J48" s="31">
        <f t="shared" si="19"/>
        <v>2259915</v>
      </c>
      <c r="K48" s="29" t="s">
        <v>54</v>
      </c>
    </row>
    <row r="49" spans="1:11" ht="15.75">
      <c r="A49" s="52">
        <v>44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52">
        <v>45</v>
      </c>
      <c r="B50" s="27" t="s">
        <v>77</v>
      </c>
      <c r="C50" s="31">
        <f aca="true" t="shared" si="20" ref="C50:J50">C51</f>
        <v>525000</v>
      </c>
      <c r="D50" s="31">
        <f t="shared" si="20"/>
        <v>75000</v>
      </c>
      <c r="E50" s="31">
        <f t="shared" si="20"/>
        <v>75000</v>
      </c>
      <c r="F50" s="31">
        <f t="shared" si="20"/>
        <v>75000</v>
      </c>
      <c r="G50" s="31">
        <f t="shared" si="20"/>
        <v>75000</v>
      </c>
      <c r="H50" s="31">
        <f t="shared" si="20"/>
        <v>75000</v>
      </c>
      <c r="I50" s="31">
        <f t="shared" si="20"/>
        <v>75000</v>
      </c>
      <c r="J50" s="31">
        <f t="shared" si="20"/>
        <v>75000</v>
      </c>
      <c r="K50" s="29" t="s">
        <v>54</v>
      </c>
    </row>
    <row r="51" spans="1:11" ht="15.75">
      <c r="A51" s="52">
        <v>46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52">
        <v>47</v>
      </c>
      <c r="B52" s="71" t="s">
        <v>91</v>
      </c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31.5">
      <c r="A53" s="52">
        <v>48</v>
      </c>
      <c r="B53" s="27" t="s">
        <v>18</v>
      </c>
      <c r="C53" s="31">
        <f>C54</f>
        <v>125892809.12</v>
      </c>
      <c r="D53" s="31">
        <f aca="true" t="shared" si="21" ref="D53:J53">D54</f>
        <v>17368007.12</v>
      </c>
      <c r="E53" s="31">
        <f t="shared" si="21"/>
        <v>18542294</v>
      </c>
      <c r="F53" s="31">
        <f t="shared" si="21"/>
        <v>18542294</v>
      </c>
      <c r="G53" s="31">
        <f t="shared" si="21"/>
        <v>18542294</v>
      </c>
      <c r="H53" s="31">
        <f t="shared" si="21"/>
        <v>17632640</v>
      </c>
      <c r="I53" s="31">
        <f t="shared" si="21"/>
        <v>17632640</v>
      </c>
      <c r="J53" s="31">
        <f t="shared" si="21"/>
        <v>17632640</v>
      </c>
      <c r="K53" s="29"/>
    </row>
    <row r="54" spans="1:11" ht="15.75">
      <c r="A54" s="52">
        <v>49</v>
      </c>
      <c r="B54" s="27" t="s">
        <v>2</v>
      </c>
      <c r="C54" s="31">
        <f>C56</f>
        <v>125892809.12</v>
      </c>
      <c r="D54" s="31">
        <f aca="true" t="shared" si="22" ref="D54:J54">D56</f>
        <v>17368007.12</v>
      </c>
      <c r="E54" s="31">
        <f t="shared" si="22"/>
        <v>18542294</v>
      </c>
      <c r="F54" s="31">
        <f t="shared" si="22"/>
        <v>18542294</v>
      </c>
      <c r="G54" s="31">
        <f t="shared" si="22"/>
        <v>18542294</v>
      </c>
      <c r="H54" s="31">
        <f t="shared" si="22"/>
        <v>17632640</v>
      </c>
      <c r="I54" s="31">
        <f t="shared" si="22"/>
        <v>17632640</v>
      </c>
      <c r="J54" s="31">
        <f t="shared" si="22"/>
        <v>17632640</v>
      </c>
      <c r="K54" s="29"/>
    </row>
    <row r="55" spans="1:11" ht="78.75">
      <c r="A55" s="52">
        <v>50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3" ref="E55:J55">E56</f>
        <v>18542294</v>
      </c>
      <c r="F55" s="31">
        <f t="shared" si="23"/>
        <v>18542294</v>
      </c>
      <c r="G55" s="31">
        <f t="shared" si="23"/>
        <v>18542294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 t="s">
        <v>55</v>
      </c>
    </row>
    <row r="56" spans="1:11" ht="15.75">
      <c r="A56" s="52">
        <v>51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52">
        <v>52</v>
      </c>
      <c r="B57" s="71" t="s">
        <v>89</v>
      </c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31.5">
      <c r="A58" s="52">
        <v>53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4" ref="E58:J58">E59+E60</f>
        <v>12557410</v>
      </c>
      <c r="F58" s="31">
        <f t="shared" si="24"/>
        <v>12557410</v>
      </c>
      <c r="G58" s="31">
        <f t="shared" si="24"/>
        <v>12557410</v>
      </c>
      <c r="H58" s="31">
        <f t="shared" si="24"/>
        <v>12199270</v>
      </c>
      <c r="I58" s="31">
        <f t="shared" si="24"/>
        <v>12199270</v>
      </c>
      <c r="J58" s="31">
        <f t="shared" si="24"/>
        <v>12199270</v>
      </c>
      <c r="K58" s="29"/>
    </row>
    <row r="59" spans="1:11" ht="15.75">
      <c r="A59" s="52">
        <v>54</v>
      </c>
      <c r="B59" s="27" t="s">
        <v>1</v>
      </c>
      <c r="C59" s="31">
        <f>C64</f>
        <v>58079800</v>
      </c>
      <c r="D59" s="31">
        <f aca="true" t="shared" si="25" ref="D59:J59">D64</f>
        <v>7733500</v>
      </c>
      <c r="E59" s="31">
        <f t="shared" si="25"/>
        <v>8255900</v>
      </c>
      <c r="F59" s="31">
        <f t="shared" si="25"/>
        <v>8255900</v>
      </c>
      <c r="G59" s="31">
        <f t="shared" si="25"/>
        <v>8255900</v>
      </c>
      <c r="H59" s="31">
        <f t="shared" si="25"/>
        <v>8526200</v>
      </c>
      <c r="I59" s="31">
        <f t="shared" si="25"/>
        <v>8526200</v>
      </c>
      <c r="J59" s="31">
        <f t="shared" si="25"/>
        <v>8526200</v>
      </c>
      <c r="K59" s="29"/>
    </row>
    <row r="60" spans="1:11" ht="15.75">
      <c r="A60" s="52">
        <v>55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6" ref="E60:J60">E62+E65</f>
        <v>4301510</v>
      </c>
      <c r="F60" s="31">
        <f t="shared" si="26"/>
        <v>4301510</v>
      </c>
      <c r="G60" s="31">
        <f t="shared" si="26"/>
        <v>4301510</v>
      </c>
      <c r="H60" s="31">
        <f t="shared" si="26"/>
        <v>3673070</v>
      </c>
      <c r="I60" s="31">
        <f t="shared" si="26"/>
        <v>3673070</v>
      </c>
      <c r="J60" s="31">
        <f t="shared" si="26"/>
        <v>3673070</v>
      </c>
      <c r="K60" s="29"/>
    </row>
    <row r="61" spans="1:11" ht="63">
      <c r="A61" s="52">
        <v>56</v>
      </c>
      <c r="B61" s="27" t="s">
        <v>79</v>
      </c>
      <c r="C61" s="31">
        <f>C62</f>
        <v>10642810</v>
      </c>
      <c r="D61" s="31">
        <f aca="true" t="shared" si="27" ref="D61:J61">D62</f>
        <v>1302070</v>
      </c>
      <c r="E61" s="31">
        <f t="shared" si="27"/>
        <v>1811510</v>
      </c>
      <c r="F61" s="31">
        <f t="shared" si="27"/>
        <v>1811510</v>
      </c>
      <c r="G61" s="31">
        <f t="shared" si="27"/>
        <v>1811510</v>
      </c>
      <c r="H61" s="31">
        <f t="shared" si="27"/>
        <v>1302070</v>
      </c>
      <c r="I61" s="31">
        <f t="shared" si="27"/>
        <v>1302070</v>
      </c>
      <c r="J61" s="31">
        <f t="shared" si="27"/>
        <v>1302070</v>
      </c>
      <c r="K61" s="29" t="s">
        <v>56</v>
      </c>
    </row>
    <row r="62" spans="1:11" ht="15.75">
      <c r="A62" s="52">
        <v>57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52">
        <v>58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28" ref="E63:J63">E64+E65</f>
        <v>10745900</v>
      </c>
      <c r="F63" s="31">
        <f t="shared" si="28"/>
        <v>10745900</v>
      </c>
      <c r="G63" s="31">
        <f t="shared" si="28"/>
        <v>10745900</v>
      </c>
      <c r="H63" s="31">
        <f t="shared" si="28"/>
        <v>10897200</v>
      </c>
      <c r="I63" s="31">
        <f t="shared" si="28"/>
        <v>10897200</v>
      </c>
      <c r="J63" s="31">
        <f t="shared" si="28"/>
        <v>10897200</v>
      </c>
      <c r="K63" s="29" t="s">
        <v>57</v>
      </c>
    </row>
    <row r="64" spans="1:11" ht="15.75">
      <c r="A64" s="52">
        <v>59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52">
        <v>60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52">
        <v>61</v>
      </c>
      <c r="B66" s="71" t="s">
        <v>90</v>
      </c>
      <c r="C66" s="71"/>
      <c r="D66" s="71"/>
      <c r="E66" s="71"/>
      <c r="F66" s="71"/>
      <c r="G66" s="71"/>
      <c r="H66" s="71"/>
      <c r="I66" s="71"/>
      <c r="J66" s="71"/>
      <c r="K66" s="71"/>
    </row>
    <row r="67" spans="1:11" ht="31.5">
      <c r="A67" s="52">
        <v>62</v>
      </c>
      <c r="B67" s="27" t="s">
        <v>7</v>
      </c>
      <c r="C67" s="31">
        <f>D67+E67+F67+G67+H67+I67+J67</f>
        <v>62208512.91</v>
      </c>
      <c r="D67" s="31">
        <f>D68+D69+D70</f>
        <v>22810586.09</v>
      </c>
      <c r="E67" s="31">
        <f aca="true" t="shared" si="29" ref="E67:J67">E68+E69+E70</f>
        <v>10692926.82</v>
      </c>
      <c r="F67" s="31">
        <f t="shared" si="29"/>
        <v>4727000</v>
      </c>
      <c r="G67" s="31">
        <f t="shared" si="29"/>
        <v>4727000</v>
      </c>
      <c r="H67" s="31">
        <f t="shared" si="29"/>
        <v>6417000</v>
      </c>
      <c r="I67" s="31">
        <f t="shared" si="29"/>
        <v>6417000</v>
      </c>
      <c r="J67" s="31">
        <f t="shared" si="29"/>
        <v>6417000</v>
      </c>
      <c r="K67" s="29"/>
    </row>
    <row r="68" spans="1:11" ht="15.75">
      <c r="A68" s="52">
        <v>63</v>
      </c>
      <c r="B68" s="27" t="s">
        <v>0</v>
      </c>
      <c r="C68" s="31">
        <f>D68+E68+F68+G68+H68+I68+J68</f>
        <v>1633156</v>
      </c>
      <c r="D68" s="31">
        <f aca="true" t="shared" si="30" ref="D68:J68">D89</f>
        <v>1087725</v>
      </c>
      <c r="E68" s="31">
        <f t="shared" si="30"/>
        <v>545431</v>
      </c>
      <c r="F68" s="31">
        <f t="shared" si="30"/>
        <v>0</v>
      </c>
      <c r="G68" s="31">
        <f t="shared" si="30"/>
        <v>0</v>
      </c>
      <c r="H68" s="31">
        <f t="shared" si="30"/>
        <v>0</v>
      </c>
      <c r="I68" s="31">
        <f t="shared" si="30"/>
        <v>0</v>
      </c>
      <c r="J68" s="31">
        <f t="shared" si="30"/>
        <v>0</v>
      </c>
      <c r="K68" s="29"/>
    </row>
    <row r="69" spans="1:11" ht="15.75">
      <c r="A69" s="52">
        <v>64</v>
      </c>
      <c r="B69" s="27" t="s">
        <v>1</v>
      </c>
      <c r="C69" s="31">
        <f>D69+E69+F69+G69+H69+I69+J69</f>
        <v>15817921</v>
      </c>
      <c r="D69" s="31">
        <f>D72+D76+D80+D83+D86+D105+D108+D111+D114</f>
        <v>11795300</v>
      </c>
      <c r="E69" s="31">
        <f>E72+E76+E80+E83+E90+E105+E108+E111+E114</f>
        <v>4022621</v>
      </c>
      <c r="F69" s="31">
        <f aca="true" t="shared" si="31" ref="F69:J70">F72+F76+F80+F83+F86+F105+F108+F111+F114</f>
        <v>0</v>
      </c>
      <c r="G69" s="31">
        <f t="shared" si="31"/>
        <v>0</v>
      </c>
      <c r="H69" s="31">
        <f t="shared" si="31"/>
        <v>0</v>
      </c>
      <c r="I69" s="31">
        <f t="shared" si="31"/>
        <v>0</v>
      </c>
      <c r="J69" s="31">
        <f t="shared" si="31"/>
        <v>0</v>
      </c>
      <c r="K69" s="29"/>
    </row>
    <row r="70" spans="1:11" ht="15.75">
      <c r="A70" s="52">
        <v>65</v>
      </c>
      <c r="B70" s="27" t="s">
        <v>2</v>
      </c>
      <c r="C70" s="31">
        <f>D70+E70+F70+G70+H70+I70+J70</f>
        <v>44757435.91</v>
      </c>
      <c r="D70" s="31">
        <f>D73+D77+D81+D84+D87+D106+D109+D112+D115</f>
        <v>9927561.09</v>
      </c>
      <c r="E70" s="31">
        <f>E73+E77+E81+E84+E87+E91+E106+E109+E112+E115</f>
        <v>6124874.82</v>
      </c>
      <c r="F70" s="31">
        <f t="shared" si="31"/>
        <v>4727000</v>
      </c>
      <c r="G70" s="31">
        <f t="shared" si="31"/>
        <v>4727000</v>
      </c>
      <c r="H70" s="31">
        <f t="shared" si="31"/>
        <v>6417000</v>
      </c>
      <c r="I70" s="31">
        <f t="shared" si="31"/>
        <v>6417000</v>
      </c>
      <c r="J70" s="31">
        <f t="shared" si="31"/>
        <v>6417000</v>
      </c>
      <c r="K70" s="29"/>
    </row>
    <row r="71" spans="1:11" ht="126">
      <c r="A71" s="52">
        <v>66</v>
      </c>
      <c r="B71" s="27" t="s">
        <v>92</v>
      </c>
      <c r="C71" s="31">
        <f aca="true" t="shared" si="32" ref="C71:J71">C72+C73</f>
        <v>20951152.17</v>
      </c>
      <c r="D71" s="31">
        <f t="shared" si="32"/>
        <v>6735701.09</v>
      </c>
      <c r="E71" s="31">
        <f t="shared" si="32"/>
        <v>1215451.08</v>
      </c>
      <c r="F71" s="31">
        <f t="shared" si="32"/>
        <v>2000000</v>
      </c>
      <c r="G71" s="31">
        <f t="shared" si="32"/>
        <v>2000000</v>
      </c>
      <c r="H71" s="31">
        <f t="shared" si="32"/>
        <v>3000000</v>
      </c>
      <c r="I71" s="31">
        <f t="shared" si="32"/>
        <v>3000000</v>
      </c>
      <c r="J71" s="31">
        <f t="shared" si="32"/>
        <v>3000000</v>
      </c>
      <c r="K71" s="29" t="s">
        <v>58</v>
      </c>
    </row>
    <row r="72" spans="1:11" ht="15.75">
      <c r="A72" s="52">
        <v>67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52">
        <v>68</v>
      </c>
      <c r="B73" s="27" t="s">
        <v>102</v>
      </c>
      <c r="C73" s="31">
        <f>D73+E73+F73+G73+H73+I73+J73</f>
        <v>17049352.17</v>
      </c>
      <c r="D73" s="31">
        <v>3396701.09</v>
      </c>
      <c r="E73" s="31">
        <v>652651.08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52">
        <v>69</v>
      </c>
      <c r="B74" s="27" t="s">
        <v>103</v>
      </c>
      <c r="C74" s="31">
        <f>D74+E74+F74+G74+H74+I74+J74</f>
        <v>16978058.689999998</v>
      </c>
      <c r="D74" s="31">
        <v>3396701.09</v>
      </c>
      <c r="E74" s="31">
        <v>581357.6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109.5" customHeight="1">
      <c r="A75" s="52">
        <v>70</v>
      </c>
      <c r="B75" s="27" t="s">
        <v>104</v>
      </c>
      <c r="C75" s="31">
        <f>C76+C77</f>
        <v>10697100</v>
      </c>
      <c r="D75" s="31">
        <f>D76+D77</f>
        <v>2512100</v>
      </c>
      <c r="E75" s="31">
        <f aca="true" t="shared" si="33" ref="E75:J75">E76+E77</f>
        <v>1850000</v>
      </c>
      <c r="F75" s="31">
        <f t="shared" si="33"/>
        <v>1267000</v>
      </c>
      <c r="G75" s="31">
        <f t="shared" si="33"/>
        <v>1267000</v>
      </c>
      <c r="H75" s="31">
        <f t="shared" si="33"/>
        <v>1267000</v>
      </c>
      <c r="I75" s="31">
        <f t="shared" si="33"/>
        <v>1267000</v>
      </c>
      <c r="J75" s="31">
        <f t="shared" si="33"/>
        <v>1267000</v>
      </c>
      <c r="K75" s="29" t="s">
        <v>59</v>
      </c>
    </row>
    <row r="76" spans="1:11" ht="15.75">
      <c r="A76" s="52">
        <v>71</v>
      </c>
      <c r="B76" s="27" t="s">
        <v>1</v>
      </c>
      <c r="C76" s="45">
        <f>D76+E76+F76+G76+H76+I76+J76</f>
        <v>1828100</v>
      </c>
      <c r="D76" s="45">
        <v>1245100</v>
      </c>
      <c r="E76" s="45">
        <v>583000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15.75">
      <c r="A77" s="52">
        <v>72</v>
      </c>
      <c r="B77" s="27" t="s">
        <v>2</v>
      </c>
      <c r="C77" s="45">
        <f>D77+E77+F77+G77+H77+I77+J77</f>
        <v>8869000</v>
      </c>
      <c r="D77" s="45">
        <v>1267000</v>
      </c>
      <c r="E77" s="45">
        <v>1267000</v>
      </c>
      <c r="F77" s="45">
        <v>1267000</v>
      </c>
      <c r="G77" s="45">
        <v>1267000</v>
      </c>
      <c r="H77" s="45">
        <v>1267000</v>
      </c>
      <c r="I77" s="45">
        <v>1267000</v>
      </c>
      <c r="J77" s="45">
        <v>1267000</v>
      </c>
      <c r="K77" s="29"/>
    </row>
    <row r="78" spans="1:11" ht="31.5">
      <c r="A78" s="52">
        <v>73</v>
      </c>
      <c r="B78" s="27" t="s">
        <v>103</v>
      </c>
      <c r="C78" s="49">
        <f>D78+E78+F78+G78+H78+I78+J78</f>
        <v>8866823.36</v>
      </c>
      <c r="D78" s="48">
        <v>1267000</v>
      </c>
      <c r="E78" s="57">
        <v>1264823.36</v>
      </c>
      <c r="F78" s="48">
        <v>1267000</v>
      </c>
      <c r="G78" s="48">
        <v>1267000</v>
      </c>
      <c r="H78" s="48">
        <v>1267000</v>
      </c>
      <c r="I78" s="48">
        <v>1267000</v>
      </c>
      <c r="J78" s="48">
        <v>1267000</v>
      </c>
      <c r="K78" s="46"/>
    </row>
    <row r="79" spans="1:11" ht="126" customHeight="1">
      <c r="A79" s="52">
        <v>74</v>
      </c>
      <c r="B79" s="27" t="s">
        <v>82</v>
      </c>
      <c r="C79" s="31">
        <f>C80+C81</f>
        <v>11481110</v>
      </c>
      <c r="D79" s="47">
        <f aca="true" t="shared" si="34" ref="D79:J79">D80+D81</f>
        <v>1500000</v>
      </c>
      <c r="E79" s="47">
        <f t="shared" si="34"/>
        <v>2231110</v>
      </c>
      <c r="F79" s="47">
        <f t="shared" si="34"/>
        <v>1100000</v>
      </c>
      <c r="G79" s="47">
        <f t="shared" si="34"/>
        <v>1100000</v>
      </c>
      <c r="H79" s="47">
        <f t="shared" si="34"/>
        <v>1850000</v>
      </c>
      <c r="I79" s="47">
        <f t="shared" si="34"/>
        <v>1850000</v>
      </c>
      <c r="J79" s="47">
        <f t="shared" si="34"/>
        <v>1850000</v>
      </c>
      <c r="K79" s="29"/>
    </row>
    <row r="80" spans="1:11" ht="15.75">
      <c r="A80" s="52">
        <v>75</v>
      </c>
      <c r="B80" s="27" t="s">
        <v>1</v>
      </c>
      <c r="C80" s="31">
        <f>D80+E80+F80+G80+H80+I80+J80</f>
        <v>1384500</v>
      </c>
      <c r="D80" s="31">
        <v>750000</v>
      </c>
      <c r="E80" s="31">
        <v>634500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76</v>
      </c>
      <c r="B81" s="27" t="s">
        <v>2</v>
      </c>
      <c r="C81" s="31">
        <f>D81+E81+F81+G81+H81+I81+J81</f>
        <v>10096610</v>
      </c>
      <c r="D81" s="31">
        <v>750000</v>
      </c>
      <c r="E81" s="31">
        <v>1596610</v>
      </c>
      <c r="F81" s="31">
        <v>1100000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 customHeight="1">
      <c r="A82" s="52">
        <v>77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35" ref="E82:J82">E83+E84</f>
        <v>0</v>
      </c>
      <c r="F82" s="31">
        <f t="shared" si="35"/>
        <v>0</v>
      </c>
      <c r="G82" s="31">
        <f t="shared" si="35"/>
        <v>0</v>
      </c>
      <c r="H82" s="31">
        <f t="shared" si="35"/>
        <v>0</v>
      </c>
      <c r="I82" s="31">
        <f t="shared" si="35"/>
        <v>0</v>
      </c>
      <c r="J82" s="31">
        <f t="shared" si="35"/>
        <v>0</v>
      </c>
      <c r="K82" s="29"/>
    </row>
    <row r="83" spans="1:11" ht="15" customHeight="1">
      <c r="A83" s="52">
        <v>78</v>
      </c>
      <c r="B83" s="27" t="s">
        <v>1</v>
      </c>
      <c r="C83" s="31">
        <f aca="true" t="shared" si="36" ref="C83:C106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79</v>
      </c>
      <c r="B84" s="27" t="s">
        <v>2</v>
      </c>
      <c r="C84" s="31">
        <f t="shared" si="36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52">
        <v>80</v>
      </c>
      <c r="B85" s="27" t="s">
        <v>84</v>
      </c>
      <c r="C85" s="31">
        <f t="shared" si="36"/>
        <v>0</v>
      </c>
      <c r="D85" s="31">
        <f>D86</f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52">
        <v>81</v>
      </c>
      <c r="B86" s="27" t="s">
        <v>1</v>
      </c>
      <c r="C86" s="31">
        <f t="shared" si="36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52">
        <v>82</v>
      </c>
      <c r="B87" s="27" t="s">
        <v>2</v>
      </c>
      <c r="C87" s="31">
        <f t="shared" si="36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52">
        <v>83</v>
      </c>
      <c r="B88" s="27" t="s">
        <v>93</v>
      </c>
      <c r="C88" s="45">
        <f>D88+E88+F88+G88+H88+I88+J88</f>
        <v>2295977.74</v>
      </c>
      <c r="D88" s="45">
        <f aca="true" t="shared" si="37" ref="D88:J88">D89+D90+D91</f>
        <v>1087725</v>
      </c>
      <c r="E88" s="45">
        <f t="shared" si="37"/>
        <v>1208252.74</v>
      </c>
      <c r="F88" s="45">
        <f t="shared" si="37"/>
        <v>0</v>
      </c>
      <c r="G88" s="45">
        <f t="shared" si="37"/>
        <v>0</v>
      </c>
      <c r="H88" s="45">
        <f t="shared" si="37"/>
        <v>0</v>
      </c>
      <c r="I88" s="45">
        <f t="shared" si="37"/>
        <v>0</v>
      </c>
      <c r="J88" s="45">
        <f t="shared" si="37"/>
        <v>0</v>
      </c>
      <c r="K88" s="45"/>
    </row>
    <row r="89" spans="1:11" ht="15.75">
      <c r="A89" s="52">
        <v>84</v>
      </c>
      <c r="B89" s="27" t="s">
        <v>0</v>
      </c>
      <c r="C89" s="45">
        <f t="shared" si="36"/>
        <v>1633156</v>
      </c>
      <c r="D89" s="45">
        <f>D93+D97+D101</f>
        <v>1087725</v>
      </c>
      <c r="E89" s="45">
        <f aca="true" t="shared" si="38" ref="E89:J89">E93+E97+E101</f>
        <v>545431</v>
      </c>
      <c r="F89" s="45">
        <f t="shared" si="38"/>
        <v>0</v>
      </c>
      <c r="G89" s="45">
        <f t="shared" si="38"/>
        <v>0</v>
      </c>
      <c r="H89" s="45">
        <f t="shared" si="38"/>
        <v>0</v>
      </c>
      <c r="I89" s="45">
        <f t="shared" si="38"/>
        <v>0</v>
      </c>
      <c r="J89" s="45">
        <f t="shared" si="38"/>
        <v>0</v>
      </c>
      <c r="K89" s="45"/>
    </row>
    <row r="90" spans="1:11" ht="15.75">
      <c r="A90" s="52">
        <v>82</v>
      </c>
      <c r="B90" s="27" t="s">
        <v>1</v>
      </c>
      <c r="C90" s="45">
        <f t="shared" si="36"/>
        <v>512821</v>
      </c>
      <c r="D90" s="45">
        <f>D94+D98+D102</f>
        <v>0</v>
      </c>
      <c r="E90" s="45">
        <f aca="true" t="shared" si="39" ref="E90:J90">E94+E98+E102</f>
        <v>512821</v>
      </c>
      <c r="F90" s="45">
        <f t="shared" si="39"/>
        <v>0</v>
      </c>
      <c r="G90" s="45">
        <f t="shared" si="39"/>
        <v>0</v>
      </c>
      <c r="H90" s="45">
        <f t="shared" si="39"/>
        <v>0</v>
      </c>
      <c r="I90" s="45">
        <f t="shared" si="39"/>
        <v>0</v>
      </c>
      <c r="J90" s="45">
        <f t="shared" si="39"/>
        <v>0</v>
      </c>
      <c r="K90" s="49"/>
    </row>
    <row r="91" spans="1:11" ht="15.75">
      <c r="A91" s="52">
        <v>83</v>
      </c>
      <c r="B91" s="27" t="s">
        <v>2</v>
      </c>
      <c r="C91" s="45">
        <f t="shared" si="36"/>
        <v>150000.74</v>
      </c>
      <c r="D91" s="45">
        <f aca="true" t="shared" si="40" ref="D91:J91">D95+D99+D103</f>
        <v>0</v>
      </c>
      <c r="E91" s="45">
        <f t="shared" si="40"/>
        <v>150000.74</v>
      </c>
      <c r="F91" s="45">
        <f t="shared" si="40"/>
        <v>0</v>
      </c>
      <c r="G91" s="45">
        <f t="shared" si="40"/>
        <v>0</v>
      </c>
      <c r="H91" s="45">
        <f t="shared" si="40"/>
        <v>0</v>
      </c>
      <c r="I91" s="45">
        <f t="shared" si="40"/>
        <v>0</v>
      </c>
      <c r="J91" s="45">
        <f t="shared" si="40"/>
        <v>0</v>
      </c>
      <c r="K91" s="49"/>
    </row>
    <row r="92" spans="1:11" ht="31.5">
      <c r="A92" s="52">
        <v>84</v>
      </c>
      <c r="B92" s="59" t="s">
        <v>106</v>
      </c>
      <c r="C92" s="45">
        <f t="shared" si="36"/>
        <v>2295977.74</v>
      </c>
      <c r="D92" s="45">
        <f aca="true" t="shared" si="41" ref="D92:J92">D93+D94+D95</f>
        <v>1087725</v>
      </c>
      <c r="E92" s="45">
        <f t="shared" si="41"/>
        <v>1208252.74</v>
      </c>
      <c r="F92" s="45">
        <f t="shared" si="41"/>
        <v>0</v>
      </c>
      <c r="G92" s="45">
        <f t="shared" si="41"/>
        <v>0</v>
      </c>
      <c r="H92" s="45">
        <f t="shared" si="41"/>
        <v>0</v>
      </c>
      <c r="I92" s="45">
        <f t="shared" si="41"/>
        <v>0</v>
      </c>
      <c r="J92" s="45">
        <f t="shared" si="41"/>
        <v>0</v>
      </c>
      <c r="K92" s="45"/>
    </row>
    <row r="93" spans="1:11" ht="15.75">
      <c r="A93" s="52">
        <v>85</v>
      </c>
      <c r="B93" s="27" t="s">
        <v>0</v>
      </c>
      <c r="C93" s="45">
        <f t="shared" si="36"/>
        <v>1633156</v>
      </c>
      <c r="D93" s="45">
        <v>1087725</v>
      </c>
      <c r="E93" s="45">
        <v>545431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86</v>
      </c>
      <c r="B94" s="27" t="s">
        <v>1</v>
      </c>
      <c r="C94" s="45">
        <f t="shared" si="36"/>
        <v>512821</v>
      </c>
      <c r="D94" s="45">
        <v>0</v>
      </c>
      <c r="E94" s="45">
        <v>512821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87</v>
      </c>
      <c r="B95" s="27" t="s">
        <v>2</v>
      </c>
      <c r="C95" s="45">
        <f t="shared" si="36"/>
        <v>150000.74</v>
      </c>
      <c r="D95" s="45">
        <v>0</v>
      </c>
      <c r="E95" s="45">
        <v>150000.74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31.5">
      <c r="A96" s="52">
        <v>88</v>
      </c>
      <c r="B96" s="59" t="s">
        <v>107</v>
      </c>
      <c r="C96" s="45">
        <f t="shared" si="36"/>
        <v>0</v>
      </c>
      <c r="D96" s="45">
        <f>D97+D98+D99</f>
        <v>0</v>
      </c>
      <c r="E96" s="45">
        <f aca="true" t="shared" si="42" ref="E96:J96">E97+E98+E99</f>
        <v>0</v>
      </c>
      <c r="F96" s="45">
        <f t="shared" si="42"/>
        <v>0</v>
      </c>
      <c r="G96" s="45">
        <f t="shared" si="42"/>
        <v>0</v>
      </c>
      <c r="H96" s="45">
        <f t="shared" si="42"/>
        <v>0</v>
      </c>
      <c r="I96" s="45">
        <f t="shared" si="42"/>
        <v>0</v>
      </c>
      <c r="J96" s="45">
        <f t="shared" si="42"/>
        <v>0</v>
      </c>
      <c r="K96" s="45"/>
    </row>
    <row r="97" spans="1:11" ht="15.75">
      <c r="A97" s="52">
        <v>89</v>
      </c>
      <c r="B97" s="27" t="s">
        <v>0</v>
      </c>
      <c r="C97" s="45">
        <f t="shared" si="36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90</v>
      </c>
      <c r="B98" s="27" t="s">
        <v>1</v>
      </c>
      <c r="C98" s="45">
        <f t="shared" si="36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91</v>
      </c>
      <c r="B99" s="27" t="s">
        <v>2</v>
      </c>
      <c r="C99" s="45">
        <f t="shared" si="36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63">
      <c r="A100" s="52">
        <v>92</v>
      </c>
      <c r="B100" s="59" t="s">
        <v>108</v>
      </c>
      <c r="C100" s="45">
        <f t="shared" si="36"/>
        <v>0</v>
      </c>
      <c r="D100" s="45">
        <f>D101+D102+D103</f>
        <v>0</v>
      </c>
      <c r="E100" s="45">
        <f aca="true" t="shared" si="43" ref="E100:J100">E101+E102+E103</f>
        <v>0</v>
      </c>
      <c r="F100" s="45">
        <f t="shared" si="43"/>
        <v>0</v>
      </c>
      <c r="G100" s="45">
        <f t="shared" si="43"/>
        <v>0</v>
      </c>
      <c r="H100" s="45">
        <f t="shared" si="43"/>
        <v>0</v>
      </c>
      <c r="I100" s="45">
        <f t="shared" si="43"/>
        <v>0</v>
      </c>
      <c r="J100" s="45">
        <f t="shared" si="43"/>
        <v>0</v>
      </c>
      <c r="K100" s="45"/>
    </row>
    <row r="101" spans="1:11" ht="15.75">
      <c r="A101" s="52">
        <v>93</v>
      </c>
      <c r="B101" s="27" t="s">
        <v>0</v>
      </c>
      <c r="C101" s="45">
        <f t="shared" si="36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94</v>
      </c>
      <c r="B102" s="27" t="s">
        <v>1</v>
      </c>
      <c r="C102" s="45">
        <f t="shared" si="36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15.75">
      <c r="A103" s="52">
        <v>95</v>
      </c>
      <c r="B103" s="27" t="s">
        <v>2</v>
      </c>
      <c r="C103" s="45">
        <f t="shared" si="36"/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58"/>
    </row>
    <row r="104" spans="1:11" ht="94.5">
      <c r="A104" s="52">
        <v>85</v>
      </c>
      <c r="B104" s="27" t="s">
        <v>94</v>
      </c>
      <c r="C104" s="31">
        <f>C106+C105</f>
        <v>13275873</v>
      </c>
      <c r="D104" s="31">
        <f>D106+D105</f>
        <v>10624760</v>
      </c>
      <c r="E104" s="31">
        <f aca="true" t="shared" si="44" ref="E104:J104">E106+E105</f>
        <v>2651113</v>
      </c>
      <c r="F104" s="31">
        <f t="shared" si="44"/>
        <v>0</v>
      </c>
      <c r="G104" s="31">
        <f t="shared" si="44"/>
        <v>0</v>
      </c>
      <c r="H104" s="31">
        <f t="shared" si="44"/>
        <v>0</v>
      </c>
      <c r="I104" s="31">
        <f t="shared" si="44"/>
        <v>0</v>
      </c>
      <c r="J104" s="31">
        <f t="shared" si="44"/>
        <v>0</v>
      </c>
      <c r="K104" s="29"/>
    </row>
    <row r="105" spans="1:11" ht="15.75">
      <c r="A105" s="52">
        <v>86</v>
      </c>
      <c r="B105" s="27" t="s">
        <v>100</v>
      </c>
      <c r="C105" s="31">
        <f t="shared" si="36"/>
        <v>7980500</v>
      </c>
      <c r="D105" s="31">
        <v>6251000</v>
      </c>
      <c r="E105" s="31">
        <v>1729500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87</v>
      </c>
      <c r="B106" s="27" t="s">
        <v>95</v>
      </c>
      <c r="C106" s="31">
        <f t="shared" si="36"/>
        <v>5295373</v>
      </c>
      <c r="D106" s="31">
        <v>4373760</v>
      </c>
      <c r="E106" s="31">
        <v>921613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29"/>
    </row>
    <row r="107" spans="1:11" ht="63">
      <c r="A107" s="52">
        <v>88</v>
      </c>
      <c r="B107" s="27" t="s">
        <v>98</v>
      </c>
      <c r="C107" s="31">
        <f>C108+C109</f>
        <v>1800000</v>
      </c>
      <c r="D107" s="31">
        <f aca="true" t="shared" si="45" ref="D107:J107">D108+D109</f>
        <v>0</v>
      </c>
      <c r="E107" s="31">
        <f t="shared" si="45"/>
        <v>300000</v>
      </c>
      <c r="F107" s="31">
        <f t="shared" si="45"/>
        <v>300000</v>
      </c>
      <c r="G107" s="31">
        <f t="shared" si="45"/>
        <v>300000</v>
      </c>
      <c r="H107" s="31">
        <f t="shared" si="45"/>
        <v>300000</v>
      </c>
      <c r="I107" s="31">
        <f t="shared" si="45"/>
        <v>300000</v>
      </c>
      <c r="J107" s="31">
        <f t="shared" si="45"/>
        <v>300000</v>
      </c>
      <c r="K107" s="29"/>
    </row>
    <row r="108" spans="1:11" ht="15.75">
      <c r="A108" s="52">
        <v>89</v>
      </c>
      <c r="B108" s="27" t="s">
        <v>100</v>
      </c>
      <c r="C108" s="31">
        <f>D108+E108+G108+F108+H108+I108+J108</f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90</v>
      </c>
      <c r="B109" s="27" t="s">
        <v>95</v>
      </c>
      <c r="C109" s="31">
        <f>D109+E109+G109+F109+H109+I109+J109</f>
        <v>1800000</v>
      </c>
      <c r="D109" s="31">
        <v>0</v>
      </c>
      <c r="E109" s="31">
        <v>300000</v>
      </c>
      <c r="F109" s="31">
        <v>300000</v>
      </c>
      <c r="G109" s="31">
        <v>300000</v>
      </c>
      <c r="H109" s="31">
        <v>300000</v>
      </c>
      <c r="I109" s="31">
        <v>300000</v>
      </c>
      <c r="J109" s="31">
        <v>300000</v>
      </c>
      <c r="K109" s="29"/>
    </row>
    <row r="110" spans="1:11" ht="141.75">
      <c r="A110" s="52">
        <v>91</v>
      </c>
      <c r="B110" s="27" t="s">
        <v>99</v>
      </c>
      <c r="C110" s="31">
        <f aca="true" t="shared" si="46" ref="C110:C115">D110+E110+G110+F110+H110+I110+J110</f>
        <v>700000</v>
      </c>
      <c r="D110" s="31">
        <f>D111+D112</f>
        <v>0</v>
      </c>
      <c r="E110" s="31">
        <f aca="true" t="shared" si="47" ref="E110:J110">E111+E112</f>
        <v>700000</v>
      </c>
      <c r="F110" s="31">
        <f t="shared" si="47"/>
        <v>0</v>
      </c>
      <c r="G110" s="31">
        <f t="shared" si="47"/>
        <v>0</v>
      </c>
      <c r="H110" s="31">
        <f t="shared" si="47"/>
        <v>0</v>
      </c>
      <c r="I110" s="31">
        <f t="shared" si="47"/>
        <v>0</v>
      </c>
      <c r="J110" s="31">
        <f t="shared" si="47"/>
        <v>0</v>
      </c>
      <c r="K110" s="29"/>
    </row>
    <row r="111" spans="1:11" ht="15.75">
      <c r="A111" s="52">
        <v>92</v>
      </c>
      <c r="B111" s="27" t="s">
        <v>100</v>
      </c>
      <c r="C111" s="31">
        <f t="shared" si="46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93</v>
      </c>
      <c r="B112" s="27" t="s">
        <v>95</v>
      </c>
      <c r="C112" s="31">
        <f t="shared" si="46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94</v>
      </c>
      <c r="B113" s="27" t="s">
        <v>101</v>
      </c>
      <c r="C113" s="31">
        <f t="shared" si="46"/>
        <v>657000</v>
      </c>
      <c r="D113" s="31">
        <f>D114+D115</f>
        <v>0</v>
      </c>
      <c r="E113" s="31">
        <f aca="true" t="shared" si="48" ref="E113:J113">E114+E115</f>
        <v>537000</v>
      </c>
      <c r="F113" s="31">
        <f t="shared" si="48"/>
        <v>60000</v>
      </c>
      <c r="G113" s="31">
        <f t="shared" si="48"/>
        <v>60000</v>
      </c>
      <c r="H113" s="31">
        <f t="shared" si="48"/>
        <v>0</v>
      </c>
      <c r="I113" s="31">
        <f t="shared" si="48"/>
        <v>0</v>
      </c>
      <c r="J113" s="31">
        <f t="shared" si="48"/>
        <v>0</v>
      </c>
      <c r="K113" s="29"/>
    </row>
    <row r="114" spans="1:11" ht="15.75">
      <c r="A114" s="52">
        <v>95</v>
      </c>
      <c r="B114" s="27" t="s">
        <v>100</v>
      </c>
      <c r="C114" s="31">
        <f t="shared" si="46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96</v>
      </c>
      <c r="B115" s="27" t="s">
        <v>95</v>
      </c>
      <c r="C115" s="31">
        <f t="shared" si="46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97</v>
      </c>
      <c r="B116" s="71" t="s">
        <v>19</v>
      </c>
      <c r="C116" s="71"/>
      <c r="D116" s="71"/>
      <c r="E116" s="71"/>
      <c r="F116" s="71"/>
      <c r="G116" s="71"/>
      <c r="H116" s="71"/>
      <c r="I116" s="71"/>
      <c r="J116" s="71"/>
      <c r="K116" s="71"/>
    </row>
    <row r="117" spans="1:11" ht="31.5">
      <c r="A117" s="52">
        <v>98</v>
      </c>
      <c r="B117" s="27" t="s">
        <v>20</v>
      </c>
      <c r="C117" s="31">
        <f>C118</f>
        <v>68381502</v>
      </c>
      <c r="D117" s="31">
        <f aca="true" t="shared" si="49" ref="D117:J117">D118</f>
        <v>9488906</v>
      </c>
      <c r="E117" s="31">
        <f t="shared" si="49"/>
        <v>10405065</v>
      </c>
      <c r="F117" s="31">
        <f t="shared" si="49"/>
        <v>10549600</v>
      </c>
      <c r="G117" s="31">
        <f t="shared" si="49"/>
        <v>10698600</v>
      </c>
      <c r="H117" s="31">
        <f t="shared" si="49"/>
        <v>9079777</v>
      </c>
      <c r="I117" s="31">
        <f t="shared" si="49"/>
        <v>9079777</v>
      </c>
      <c r="J117" s="31">
        <f t="shared" si="49"/>
        <v>9079777</v>
      </c>
      <c r="K117" s="29"/>
    </row>
    <row r="118" spans="1:11" ht="15.75">
      <c r="A118" s="52">
        <v>99</v>
      </c>
      <c r="B118" s="27" t="s">
        <v>2</v>
      </c>
      <c r="C118" s="31">
        <f aca="true" t="shared" si="50" ref="C118:J118">C120+C122+C124</f>
        <v>68381502</v>
      </c>
      <c r="D118" s="31">
        <f t="shared" si="50"/>
        <v>9488906</v>
      </c>
      <c r="E118" s="31">
        <f t="shared" si="50"/>
        <v>10405065</v>
      </c>
      <c r="F118" s="31">
        <f t="shared" si="50"/>
        <v>10549600</v>
      </c>
      <c r="G118" s="31">
        <f t="shared" si="50"/>
        <v>10698600</v>
      </c>
      <c r="H118" s="31">
        <f t="shared" si="50"/>
        <v>9079777</v>
      </c>
      <c r="I118" s="31">
        <f t="shared" si="50"/>
        <v>9079777</v>
      </c>
      <c r="J118" s="31">
        <f t="shared" si="50"/>
        <v>9079777</v>
      </c>
      <c r="K118" s="29"/>
    </row>
    <row r="119" spans="1:11" ht="94.5">
      <c r="A119" s="52">
        <v>100</v>
      </c>
      <c r="B119" s="27" t="s">
        <v>85</v>
      </c>
      <c r="C119" s="31">
        <f>C120</f>
        <v>47320640</v>
      </c>
      <c r="D119" s="31">
        <f aca="true" t="shared" si="51" ref="D119:J119">D120</f>
        <v>6401533</v>
      </c>
      <c r="E119" s="31">
        <f t="shared" si="51"/>
        <v>7575776</v>
      </c>
      <c r="F119" s="31">
        <f t="shared" si="51"/>
        <v>7105000</v>
      </c>
      <c r="G119" s="31">
        <f t="shared" si="51"/>
        <v>7105000</v>
      </c>
      <c r="H119" s="31">
        <f t="shared" si="51"/>
        <v>6377777</v>
      </c>
      <c r="I119" s="31">
        <f t="shared" si="51"/>
        <v>6377777</v>
      </c>
      <c r="J119" s="31">
        <f t="shared" si="51"/>
        <v>6377777</v>
      </c>
      <c r="K119" s="30" t="s">
        <v>60</v>
      </c>
    </row>
    <row r="120" spans="1:11" ht="15.75">
      <c r="A120" s="52">
        <v>101</v>
      </c>
      <c r="B120" s="27" t="s">
        <v>2</v>
      </c>
      <c r="C120" s="31">
        <f>D120+E120+F120+G120+H120+I120+J120</f>
        <v>47320640</v>
      </c>
      <c r="D120" s="31">
        <v>6401533</v>
      </c>
      <c r="E120" s="31">
        <v>7575776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102</v>
      </c>
      <c r="B121" s="27" t="s">
        <v>86</v>
      </c>
      <c r="C121" s="31">
        <f>D121+E121+F121+G121+H121+I121+J121</f>
        <v>18285862</v>
      </c>
      <c r="D121" s="31">
        <f>D122</f>
        <v>2712373</v>
      </c>
      <c r="E121" s="31">
        <f aca="true" t="shared" si="52" ref="E121:J121">E122</f>
        <v>2429289</v>
      </c>
      <c r="F121" s="31">
        <f t="shared" si="52"/>
        <v>3044600</v>
      </c>
      <c r="G121" s="31">
        <f t="shared" si="52"/>
        <v>3193600</v>
      </c>
      <c r="H121" s="31">
        <f t="shared" si="52"/>
        <v>2302000</v>
      </c>
      <c r="I121" s="31">
        <f t="shared" si="52"/>
        <v>2302000</v>
      </c>
      <c r="J121" s="31">
        <f t="shared" si="52"/>
        <v>2302000</v>
      </c>
      <c r="K121" s="29" t="s">
        <v>60</v>
      </c>
    </row>
    <row r="122" spans="1:11" ht="15.75">
      <c r="A122" s="52">
        <v>103</v>
      </c>
      <c r="B122" s="27" t="s">
        <v>2</v>
      </c>
      <c r="C122" s="31">
        <f>D122+E122+F122+G122+H122+I122+J122</f>
        <v>18285862</v>
      </c>
      <c r="D122" s="31">
        <v>2712373</v>
      </c>
      <c r="E122" s="31">
        <v>2429289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104</v>
      </c>
      <c r="B123" s="27" t="s">
        <v>87</v>
      </c>
      <c r="C123" s="31">
        <f>D123+E123+F123+G123+H123+I123+J123</f>
        <v>2775000</v>
      </c>
      <c r="D123" s="31">
        <f>D124</f>
        <v>375000</v>
      </c>
      <c r="E123" s="31">
        <f aca="true" t="shared" si="53" ref="E123:J123">E124</f>
        <v>400000</v>
      </c>
      <c r="F123" s="31">
        <f t="shared" si="53"/>
        <v>400000</v>
      </c>
      <c r="G123" s="31">
        <f t="shared" si="53"/>
        <v>400000</v>
      </c>
      <c r="H123" s="31">
        <f t="shared" si="53"/>
        <v>400000</v>
      </c>
      <c r="I123" s="31">
        <f t="shared" si="53"/>
        <v>400000</v>
      </c>
      <c r="J123" s="31">
        <f t="shared" si="53"/>
        <v>400000</v>
      </c>
      <c r="K123" s="29" t="s">
        <v>61</v>
      </c>
    </row>
    <row r="124" spans="1:11" ht="15.75">
      <c r="A124" s="52">
        <v>105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7:K57"/>
    <mergeCell ref="B66:K66"/>
    <mergeCell ref="B116:K116"/>
    <mergeCell ref="G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83" t="s">
        <v>105</v>
      </c>
      <c r="H1" s="83"/>
      <c r="I1" s="83"/>
      <c r="J1" s="83"/>
      <c r="K1" s="83"/>
    </row>
    <row r="2" spans="1:11" ht="28.5" customHeight="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84" t="s">
        <v>16</v>
      </c>
      <c r="D4" s="85"/>
      <c r="E4" s="85"/>
      <c r="F4" s="85"/>
      <c r="G4" s="85"/>
      <c r="H4" s="85"/>
      <c r="I4" s="85"/>
      <c r="J4" s="86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4393047423.93</v>
      </c>
      <c r="D6" s="31">
        <f t="shared" si="0"/>
        <v>750051485.28</v>
      </c>
      <c r="E6" s="31">
        <f>E7+E8+E9</f>
        <v>702179683.65</v>
      </c>
      <c r="F6" s="31">
        <f t="shared" si="0"/>
        <v>562703600</v>
      </c>
      <c r="G6" s="31">
        <f t="shared" si="0"/>
        <v>557569300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64529856</v>
      </c>
      <c r="D7" s="31">
        <f>D88+D26</f>
        <v>63286425</v>
      </c>
      <c r="E7" s="31">
        <f aca="true" t="shared" si="1" ref="E7:J7">E12+E35+E70</f>
        <v>1243431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2498548629.4</v>
      </c>
      <c r="D8" s="31">
        <f aca="true" t="shared" si="2" ref="D8:J8">D13+D36+D61+D71</f>
        <v>404293900</v>
      </c>
      <c r="E8" s="31">
        <f t="shared" si="2"/>
        <v>376483329.4</v>
      </c>
      <c r="F8" s="31">
        <f t="shared" si="2"/>
        <v>303260900</v>
      </c>
      <c r="G8" s="31">
        <f t="shared" si="2"/>
        <v>304116900</v>
      </c>
      <c r="H8" s="31">
        <f t="shared" si="2"/>
        <v>370131200</v>
      </c>
      <c r="I8" s="31">
        <f t="shared" si="2"/>
        <v>370131200</v>
      </c>
      <c r="J8" s="31">
        <f t="shared" si="2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1829968938.53</v>
      </c>
      <c r="D9" s="31">
        <f>D14+D37+D56+D62+D72+D118</f>
        <v>282471160.28</v>
      </c>
      <c r="E9" s="31">
        <f aca="true" t="shared" si="3" ref="E9:J9">E14+E37+E62+E72+E118+E56</f>
        <v>324452923.25</v>
      </c>
      <c r="F9" s="31">
        <f t="shared" si="3"/>
        <v>259442700</v>
      </c>
      <c r="G9" s="31">
        <f t="shared" si="3"/>
        <v>253452400</v>
      </c>
      <c r="H9" s="31">
        <f t="shared" si="3"/>
        <v>236716585</v>
      </c>
      <c r="I9" s="31">
        <f t="shared" si="3"/>
        <v>236716585</v>
      </c>
      <c r="J9" s="31">
        <f t="shared" si="3"/>
        <v>236716585</v>
      </c>
      <c r="K9" s="28"/>
    </row>
    <row r="10" spans="1:11" ht="35.25" customHeight="1">
      <c r="A10" s="52">
        <v>5</v>
      </c>
      <c r="B10" s="71" t="s">
        <v>63</v>
      </c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31.5">
      <c r="A11" s="52">
        <v>6</v>
      </c>
      <c r="B11" s="27" t="s">
        <v>8</v>
      </c>
      <c r="C11" s="31">
        <f aca="true" t="shared" si="4" ref="C11:J11">C13+C14+C12</f>
        <v>1253905866.21</v>
      </c>
      <c r="D11" s="31">
        <f t="shared" si="4"/>
        <v>317029699.86</v>
      </c>
      <c r="E11" s="31">
        <f t="shared" si="4"/>
        <v>269812373.35</v>
      </c>
      <c r="F11" s="31">
        <f t="shared" si="4"/>
        <v>129348558</v>
      </c>
      <c r="G11" s="31">
        <f t="shared" si="4"/>
        <v>129380558</v>
      </c>
      <c r="H11" s="31">
        <f t="shared" si="4"/>
        <v>138906359</v>
      </c>
      <c r="I11" s="31">
        <f t="shared" si="4"/>
        <v>138906359</v>
      </c>
      <c r="J11" s="31">
        <f t="shared" si="4"/>
        <v>138906359</v>
      </c>
      <c r="K11" s="29"/>
    </row>
    <row r="12" spans="1:11" ht="15.75">
      <c r="A12" s="52">
        <v>7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8</v>
      </c>
      <c r="B13" s="27" t="s">
        <v>1</v>
      </c>
      <c r="C13" s="31">
        <f>C16+C27+C32</f>
        <v>524886008.4</v>
      </c>
      <c r="D13" s="31">
        <f>D16+D27+D32</f>
        <v>146533100</v>
      </c>
      <c r="E13" s="31">
        <f aca="true" t="shared" si="5" ref="E13:J13">E16+E27+E31</f>
        <v>125997308.4</v>
      </c>
      <c r="F13" s="31">
        <f t="shared" si="5"/>
        <v>41365000</v>
      </c>
      <c r="G13" s="31">
        <f t="shared" si="5"/>
        <v>41397000</v>
      </c>
      <c r="H13" s="31">
        <f t="shared" si="5"/>
        <v>59326000</v>
      </c>
      <c r="I13" s="31">
        <f t="shared" si="5"/>
        <v>59326000</v>
      </c>
      <c r="J13" s="31">
        <f t="shared" si="5"/>
        <v>59326000</v>
      </c>
      <c r="K13" s="29"/>
    </row>
    <row r="14" spans="1:11" ht="15.75">
      <c r="A14" s="52">
        <v>9</v>
      </c>
      <c r="B14" s="27" t="s">
        <v>2</v>
      </c>
      <c r="C14" s="31">
        <f>D14+E14+F14+G14+H14+I14+J14</f>
        <v>666821157.81</v>
      </c>
      <c r="D14" s="31">
        <f>D18+D20+D28+D22+D24</f>
        <v>108297899.86</v>
      </c>
      <c r="E14" s="31">
        <f aca="true" t="shared" si="6" ref="E14:J14">E18+E20+E22+E24+E28+E32</f>
        <v>143815064.95</v>
      </c>
      <c r="F14" s="31">
        <f t="shared" si="6"/>
        <v>87983558</v>
      </c>
      <c r="G14" s="31">
        <f t="shared" si="6"/>
        <v>87983558</v>
      </c>
      <c r="H14" s="31">
        <f t="shared" si="6"/>
        <v>79580359</v>
      </c>
      <c r="I14" s="31">
        <f t="shared" si="6"/>
        <v>79580359</v>
      </c>
      <c r="J14" s="31">
        <f t="shared" si="6"/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334713900</v>
      </c>
      <c r="D15" s="31">
        <f aca="true" t="shared" si="7" ref="D15:J15">D16</f>
        <v>33012000</v>
      </c>
      <c r="E15" s="31">
        <f t="shared" si="7"/>
        <v>40961900</v>
      </c>
      <c r="F15" s="31">
        <f t="shared" si="7"/>
        <v>41365000</v>
      </c>
      <c r="G15" s="31">
        <f t="shared" si="7"/>
        <v>41397000</v>
      </c>
      <c r="H15" s="31">
        <f t="shared" si="7"/>
        <v>59326000</v>
      </c>
      <c r="I15" s="31">
        <f t="shared" si="7"/>
        <v>59326000</v>
      </c>
      <c r="J15" s="31">
        <f t="shared" si="7"/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334713900</v>
      </c>
      <c r="D16" s="31">
        <v>33012000</v>
      </c>
      <c r="E16" s="31">
        <v>40961900</v>
      </c>
      <c r="F16" s="31">
        <v>41365000</v>
      </c>
      <c r="G16" s="31">
        <v>41397000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8" ref="C17:C28">D17+E17+F17+G17+H17+I17+J17</f>
        <v>395418206.62</v>
      </c>
      <c r="D17" s="31">
        <f aca="true" t="shared" si="9" ref="D17:J17">D18</f>
        <v>57250919.96</v>
      </c>
      <c r="E17" s="31">
        <f t="shared" si="9"/>
        <v>59392863.66</v>
      </c>
      <c r="F17" s="31">
        <f t="shared" si="9"/>
        <v>52581952</v>
      </c>
      <c r="G17" s="31">
        <f t="shared" si="9"/>
        <v>52581952</v>
      </c>
      <c r="H17" s="31">
        <f t="shared" si="9"/>
        <v>57870173</v>
      </c>
      <c r="I17" s="31">
        <f t="shared" si="9"/>
        <v>57870173</v>
      </c>
      <c r="J17" s="31">
        <f t="shared" si="9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8"/>
        <v>395418206.62</v>
      </c>
      <c r="D18" s="31">
        <v>57250919.96</v>
      </c>
      <c r="E18" s="31">
        <v>59392863.66</v>
      </c>
      <c r="F18" s="31">
        <v>52581952</v>
      </c>
      <c r="G18" s="31">
        <v>52581952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8"/>
        <v>111898626.36</v>
      </c>
      <c r="D19" s="31">
        <f>D20</f>
        <v>10772178.06</v>
      </c>
      <c r="E19" s="31">
        <f aca="true" t="shared" si="10" ref="E19:J19">E20</f>
        <v>29075228.3</v>
      </c>
      <c r="F19" s="31">
        <f t="shared" si="10"/>
        <v>20187806</v>
      </c>
      <c r="G19" s="31">
        <f t="shared" si="10"/>
        <v>20187806</v>
      </c>
      <c r="H19" s="31">
        <f t="shared" si="10"/>
        <v>10558536</v>
      </c>
      <c r="I19" s="31">
        <f t="shared" si="10"/>
        <v>10558536</v>
      </c>
      <c r="J19" s="31">
        <f t="shared" si="10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8"/>
        <v>111898626.36</v>
      </c>
      <c r="D20" s="31">
        <v>10772178.06</v>
      </c>
      <c r="E20" s="31">
        <v>29075228.3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8"/>
        <v>84173717.86</v>
      </c>
      <c r="D21" s="31">
        <f>D22</f>
        <v>9719913.86</v>
      </c>
      <c r="E21" s="31">
        <f aca="true" t="shared" si="11" ref="E21:J21">E22</f>
        <v>11722704</v>
      </c>
      <c r="F21" s="31">
        <f t="shared" si="11"/>
        <v>14976700</v>
      </c>
      <c r="G21" s="31">
        <f t="shared" si="11"/>
        <v>14976700</v>
      </c>
      <c r="H21" s="31">
        <f t="shared" si="11"/>
        <v>10925900</v>
      </c>
      <c r="I21" s="31">
        <f t="shared" si="11"/>
        <v>10925900</v>
      </c>
      <c r="J21" s="31">
        <f t="shared" si="11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8"/>
        <v>84173717.86</v>
      </c>
      <c r="D22" s="31">
        <v>9719913.86</v>
      </c>
      <c r="E22" s="31">
        <v>11722704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8"/>
        <v>1728079.69</v>
      </c>
      <c r="D23" s="31">
        <f>D24</f>
        <v>189529.69</v>
      </c>
      <c r="E23" s="31">
        <f aca="true" t="shared" si="12" ref="E23:J23">E24</f>
        <v>387100</v>
      </c>
      <c r="F23" s="31">
        <f t="shared" si="12"/>
        <v>237100</v>
      </c>
      <c r="G23" s="31">
        <f t="shared" si="12"/>
        <v>237100</v>
      </c>
      <c r="H23" s="31">
        <f t="shared" si="12"/>
        <v>225750</v>
      </c>
      <c r="I23" s="31">
        <f t="shared" si="12"/>
        <v>225750</v>
      </c>
      <c r="J23" s="31">
        <f t="shared" si="12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8"/>
        <v>1728079.69</v>
      </c>
      <c r="D24" s="31">
        <v>189529.69</v>
      </c>
      <c r="E24" s="31">
        <v>387100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325453335.68</v>
      </c>
      <c r="D25" s="31">
        <f>D27+D28+D26</f>
        <v>206085158.29</v>
      </c>
      <c r="E25" s="31">
        <f aca="true" t="shared" si="13" ref="E25:J25">E27+E28</f>
        <v>119368177.39000002</v>
      </c>
      <c r="F25" s="31">
        <f t="shared" si="13"/>
        <v>0</v>
      </c>
      <c r="G25" s="31">
        <f t="shared" si="13"/>
        <v>0</v>
      </c>
      <c r="H25" s="31">
        <f t="shared" si="13"/>
        <v>0</v>
      </c>
      <c r="I25" s="31">
        <f t="shared" si="13"/>
        <v>0</v>
      </c>
      <c r="J25" s="31">
        <f t="shared" si="13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8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8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8"/>
        <v>73342527.28</v>
      </c>
      <c r="D28" s="31">
        <v>30365358.29</v>
      </c>
      <c r="E28" s="31">
        <v>42977168.99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78.75">
      <c r="A29" s="52">
        <v>26</v>
      </c>
      <c r="B29" s="27" t="s">
        <v>109</v>
      </c>
      <c r="C29" s="31">
        <f>C30+C31+C32</f>
        <v>8904400</v>
      </c>
      <c r="D29" s="31">
        <f aca="true" t="shared" si="14" ref="D29:J29">D30+D31+D32</f>
        <v>0</v>
      </c>
      <c r="E29" s="31">
        <f>E30+E31+E32</f>
        <v>8904400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  <c r="K29" s="29"/>
    </row>
    <row r="30" spans="1:11" ht="15.75">
      <c r="A30" s="52">
        <v>27</v>
      </c>
      <c r="B30" s="27" t="s">
        <v>0</v>
      </c>
      <c r="C30" s="31">
        <f>D30+E30+F30+G30+H30+I30+J30</f>
        <v>0</v>
      </c>
      <c r="D30" s="31"/>
      <c r="E30" s="31"/>
      <c r="F30" s="31"/>
      <c r="G30" s="31"/>
      <c r="H30" s="31"/>
      <c r="I30" s="31"/>
      <c r="J30" s="31"/>
      <c r="K30" s="29"/>
    </row>
    <row r="31" spans="1:11" ht="15.75">
      <c r="A31" s="52">
        <v>28</v>
      </c>
      <c r="B31" s="27" t="s">
        <v>1</v>
      </c>
      <c r="C31" s="31">
        <f>D31+E31+F31+G31+H31+I31+J31</f>
        <v>8644400</v>
      </c>
      <c r="D31" s="31">
        <v>0</v>
      </c>
      <c r="E31" s="31">
        <v>8644400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29"/>
    </row>
    <row r="32" spans="1:11" ht="15.75">
      <c r="A32" s="52">
        <v>29</v>
      </c>
      <c r="B32" s="27" t="s">
        <v>2</v>
      </c>
      <c r="C32" s="31">
        <f>D32+E32+F32+G32+H32+I32+J32</f>
        <v>260000</v>
      </c>
      <c r="D32" s="31">
        <v>0</v>
      </c>
      <c r="E32" s="31">
        <v>260000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52">
        <v>30</v>
      </c>
      <c r="B33" s="71" t="s">
        <v>88</v>
      </c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31.5">
      <c r="A34" s="52">
        <v>31</v>
      </c>
      <c r="B34" s="27" t="s">
        <v>10</v>
      </c>
      <c r="C34" s="31">
        <f>D34+E34+F34+G34+H34+I34+J34</f>
        <v>2787643976.34</v>
      </c>
      <c r="D34" s="31">
        <f aca="true" t="shared" si="15" ref="D34:J34">D35+D36+D37</f>
        <v>371858498.21000004</v>
      </c>
      <c r="E34" s="31">
        <f t="shared" si="15"/>
        <v>379305085.13</v>
      </c>
      <c r="F34" s="31">
        <f t="shared" si="15"/>
        <v>386978738</v>
      </c>
      <c r="G34" s="31">
        <f t="shared" si="15"/>
        <v>381663438</v>
      </c>
      <c r="H34" s="31">
        <f t="shared" si="15"/>
        <v>422612739</v>
      </c>
      <c r="I34" s="31">
        <f t="shared" si="15"/>
        <v>422612739</v>
      </c>
      <c r="J34" s="31">
        <f t="shared" si="15"/>
        <v>422612739</v>
      </c>
      <c r="K34" s="29"/>
    </row>
    <row r="35" spans="1:11" ht="15.75">
      <c r="A35" s="52">
        <v>32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52">
        <v>33</v>
      </c>
      <c r="B36" s="27" t="s">
        <v>1</v>
      </c>
      <c r="C36" s="31">
        <f>D36+E36+F36+G36+H36+I36+J36</f>
        <v>1891081300</v>
      </c>
      <c r="D36" s="31">
        <f aca="true" t="shared" si="16" ref="D36:J36">D39+D42+D45</f>
        <v>238232000</v>
      </c>
      <c r="E36" s="31">
        <f>E39+E42+E45</f>
        <v>237908300</v>
      </c>
      <c r="F36" s="31">
        <f t="shared" si="16"/>
        <v>253640000</v>
      </c>
      <c r="G36" s="31">
        <f t="shared" si="16"/>
        <v>254464000</v>
      </c>
      <c r="H36" s="31">
        <f t="shared" si="16"/>
        <v>302279000</v>
      </c>
      <c r="I36" s="31">
        <f t="shared" si="16"/>
        <v>302279000</v>
      </c>
      <c r="J36" s="31">
        <f t="shared" si="16"/>
        <v>302279000</v>
      </c>
      <c r="K36" s="29"/>
    </row>
    <row r="37" spans="1:11" ht="15.75">
      <c r="A37" s="52">
        <v>34</v>
      </c>
      <c r="B37" s="27" t="s">
        <v>2</v>
      </c>
      <c r="C37" s="31">
        <f>D37+E37+F37+G37+H37+I37+J37</f>
        <v>896562676.34</v>
      </c>
      <c r="D37" s="31">
        <f>D40+D43+D47+D49+D53+D51</f>
        <v>133626498.21000001</v>
      </c>
      <c r="E37" s="31">
        <f>E40+E43+E47+E49+E51+E53</f>
        <v>141396785.13</v>
      </c>
      <c r="F37" s="31">
        <f>F40+F43+F47+F49+F53+F51</f>
        <v>133338738</v>
      </c>
      <c r="G37" s="31">
        <f>G40+G43+G47+G49+G53+G51</f>
        <v>127199438</v>
      </c>
      <c r="H37" s="31">
        <f>H40+H43+H47+H49+H53+H51</f>
        <v>120333739</v>
      </c>
      <c r="I37" s="31">
        <f>I40+I43+I47+I49+I53+I51</f>
        <v>120333739</v>
      </c>
      <c r="J37" s="31">
        <f>J40+J43+J47+J49+J53+J51</f>
        <v>120333739</v>
      </c>
      <c r="K37" s="29"/>
    </row>
    <row r="38" spans="1:11" ht="126" customHeight="1">
      <c r="A38" s="52">
        <v>35</v>
      </c>
      <c r="B38" s="27" t="s">
        <v>71</v>
      </c>
      <c r="C38" s="31">
        <f>C39</f>
        <v>1795191300</v>
      </c>
      <c r="D38" s="31">
        <f>D39</f>
        <v>225003000</v>
      </c>
      <c r="E38" s="31">
        <f aca="true" t="shared" si="17" ref="E38:J38">E39</f>
        <v>224759300</v>
      </c>
      <c r="F38" s="31">
        <f t="shared" si="17"/>
        <v>239934000</v>
      </c>
      <c r="G38" s="31">
        <f t="shared" si="17"/>
        <v>240169000</v>
      </c>
      <c r="H38" s="31">
        <f t="shared" si="17"/>
        <v>288442000</v>
      </c>
      <c r="I38" s="31">
        <f t="shared" si="17"/>
        <v>288442000</v>
      </c>
      <c r="J38" s="31">
        <f t="shared" si="17"/>
        <v>288442000</v>
      </c>
      <c r="K38" s="29" t="s">
        <v>53</v>
      </c>
    </row>
    <row r="39" spans="1:11" ht="15.75">
      <c r="A39" s="52">
        <v>36</v>
      </c>
      <c r="B39" s="27" t="s">
        <v>1</v>
      </c>
      <c r="C39" s="31">
        <f aca="true" t="shared" si="18" ref="C39:C49">D39+E39+F39+G39+H39+I39+J39</f>
        <v>1795191300</v>
      </c>
      <c r="D39" s="31">
        <v>225003000</v>
      </c>
      <c r="E39" s="31">
        <v>224759300</v>
      </c>
      <c r="F39" s="31">
        <v>239934000</v>
      </c>
      <c r="G39" s="31">
        <v>240169000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52">
        <v>37</v>
      </c>
      <c r="B40" s="27" t="s">
        <v>2</v>
      </c>
      <c r="C40" s="31">
        <f t="shared" si="18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63" customHeight="1">
      <c r="A41" s="52">
        <v>38</v>
      </c>
      <c r="B41" s="27" t="s">
        <v>72</v>
      </c>
      <c r="C41" s="31">
        <f t="shared" si="18"/>
        <v>99966079.17</v>
      </c>
      <c r="D41" s="31">
        <f>D42+D43</f>
        <v>13738079.17</v>
      </c>
      <c r="E41" s="31">
        <f aca="true" t="shared" si="19" ref="E41:J41">E42+E43</f>
        <v>13716000</v>
      </c>
      <c r="F41" s="31">
        <f t="shared" si="19"/>
        <v>14306000</v>
      </c>
      <c r="G41" s="31">
        <f t="shared" si="19"/>
        <v>14895000</v>
      </c>
      <c r="H41" s="31">
        <f t="shared" si="19"/>
        <v>14437000</v>
      </c>
      <c r="I41" s="31">
        <f t="shared" si="19"/>
        <v>14437000</v>
      </c>
      <c r="J41" s="31">
        <f t="shared" si="19"/>
        <v>14437000</v>
      </c>
      <c r="K41" s="29">
        <v>19.2</v>
      </c>
    </row>
    <row r="42" spans="1:11" ht="15.75">
      <c r="A42" s="52">
        <v>39</v>
      </c>
      <c r="B42" s="27" t="s">
        <v>1</v>
      </c>
      <c r="C42" s="31">
        <f>D42+E42+F42+G42+H42+I42+J42</f>
        <v>95816000</v>
      </c>
      <c r="D42" s="31">
        <v>13188000</v>
      </c>
      <c r="E42" s="31">
        <v>13116000</v>
      </c>
      <c r="F42" s="31">
        <v>13706000</v>
      </c>
      <c r="G42" s="31">
        <v>14295000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52">
        <v>40</v>
      </c>
      <c r="B43" s="27" t="s">
        <v>2</v>
      </c>
      <c r="C43" s="31">
        <f>D43+E43+F43+G43+H43+I43+J43</f>
        <v>4150079.17</v>
      </c>
      <c r="D43" s="31">
        <v>550079.17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52">
        <v>41</v>
      </c>
      <c r="B44" s="27" t="s">
        <v>73</v>
      </c>
      <c r="C44" s="31">
        <f>D44+E44+F44+G44+H44+I44+J44</f>
        <v>74000</v>
      </c>
      <c r="D44" s="31">
        <f aca="true" t="shared" si="20" ref="D44:J44">D45</f>
        <v>41000</v>
      </c>
      <c r="E44" s="31">
        <f t="shared" si="20"/>
        <v>33000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29">
        <v>21.22</v>
      </c>
    </row>
    <row r="45" spans="1:11" ht="15.75">
      <c r="A45" s="52">
        <v>42</v>
      </c>
      <c r="B45" s="27" t="s">
        <v>1</v>
      </c>
      <c r="C45" s="31">
        <f t="shared" si="18"/>
        <v>74000</v>
      </c>
      <c r="D45" s="31">
        <v>41000</v>
      </c>
      <c r="E45" s="31">
        <v>33000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52">
        <v>43</v>
      </c>
      <c r="B46" s="27" t="s">
        <v>110</v>
      </c>
      <c r="C46" s="31">
        <f t="shared" si="18"/>
        <v>659676765.77</v>
      </c>
      <c r="D46" s="31">
        <f>D47</f>
        <v>106469528.43</v>
      </c>
      <c r="E46" s="31">
        <f aca="true" t="shared" si="21" ref="E46:J46">E47</f>
        <v>99761054.34</v>
      </c>
      <c r="F46" s="31">
        <f t="shared" si="21"/>
        <v>84211879</v>
      </c>
      <c r="G46" s="31">
        <f t="shared" si="21"/>
        <v>84211879</v>
      </c>
      <c r="H46" s="31">
        <f t="shared" si="21"/>
        <v>95007475</v>
      </c>
      <c r="I46" s="31">
        <f t="shared" si="21"/>
        <v>95007475</v>
      </c>
      <c r="J46" s="31">
        <f t="shared" si="21"/>
        <v>95007475</v>
      </c>
      <c r="K46" s="29" t="s">
        <v>54</v>
      </c>
    </row>
    <row r="47" spans="1:11" ht="15.75">
      <c r="A47" s="52">
        <v>44</v>
      </c>
      <c r="B47" s="27" t="s">
        <v>2</v>
      </c>
      <c r="C47" s="31">
        <f t="shared" si="18"/>
        <v>659676765.77</v>
      </c>
      <c r="D47" s="31">
        <v>106469528.43</v>
      </c>
      <c r="E47" s="31">
        <v>99761054.34</v>
      </c>
      <c r="F47" s="31">
        <v>84211879</v>
      </c>
      <c r="G47" s="31">
        <v>84211879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52">
        <v>45</v>
      </c>
      <c r="B48" s="27" t="s">
        <v>111</v>
      </c>
      <c r="C48" s="31">
        <f t="shared" si="18"/>
        <v>217844823.51</v>
      </c>
      <c r="D48" s="31">
        <f aca="true" t="shared" si="22" ref="D48:J48">D49</f>
        <v>24597627.72</v>
      </c>
      <c r="E48" s="31">
        <f t="shared" si="22"/>
        <v>38956730.79</v>
      </c>
      <c r="F48" s="31">
        <f t="shared" si="22"/>
        <v>46627859</v>
      </c>
      <c r="G48" s="31">
        <f t="shared" si="22"/>
        <v>40488559</v>
      </c>
      <c r="H48" s="31">
        <f t="shared" si="22"/>
        <v>22391349</v>
      </c>
      <c r="I48" s="31">
        <f t="shared" si="22"/>
        <v>22391349</v>
      </c>
      <c r="J48" s="31">
        <f t="shared" si="22"/>
        <v>22391349</v>
      </c>
      <c r="K48" s="29" t="s">
        <v>54</v>
      </c>
    </row>
    <row r="49" spans="1:11" ht="15.75">
      <c r="A49" s="52">
        <v>46</v>
      </c>
      <c r="B49" s="27" t="s">
        <v>2</v>
      </c>
      <c r="C49" s="31">
        <f t="shared" si="18"/>
        <v>217844823.51</v>
      </c>
      <c r="D49" s="31">
        <v>24597627.72</v>
      </c>
      <c r="E49" s="31">
        <v>38956730.79</v>
      </c>
      <c r="F49" s="31">
        <v>46627859</v>
      </c>
      <c r="G49" s="31">
        <v>40488559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52">
        <v>47</v>
      </c>
      <c r="B50" s="27" t="s">
        <v>112</v>
      </c>
      <c r="C50" s="31">
        <f>D50+E50+F50+G50+H50+I50+J50</f>
        <v>14366007.89</v>
      </c>
      <c r="D50" s="31">
        <f>D51</f>
        <v>1934262.89</v>
      </c>
      <c r="E50" s="31">
        <f aca="true" t="shared" si="23" ref="E50:J50">E51</f>
        <v>2004000</v>
      </c>
      <c r="F50" s="31">
        <f t="shared" si="23"/>
        <v>1824000</v>
      </c>
      <c r="G50" s="31">
        <f t="shared" si="23"/>
        <v>1824000</v>
      </c>
      <c r="H50" s="31">
        <f t="shared" si="23"/>
        <v>2259915</v>
      </c>
      <c r="I50" s="31">
        <f t="shared" si="23"/>
        <v>2259915</v>
      </c>
      <c r="J50" s="31">
        <f t="shared" si="23"/>
        <v>2259915</v>
      </c>
      <c r="K50" s="29" t="s">
        <v>54</v>
      </c>
    </row>
    <row r="51" spans="1:11" ht="15.75">
      <c r="A51" s="52">
        <v>48</v>
      </c>
      <c r="B51" s="27" t="s">
        <v>2</v>
      </c>
      <c r="C51" s="31">
        <f>D51+E51+F51+G51+H51+I51+J51</f>
        <v>14366007.89</v>
      </c>
      <c r="D51" s="31">
        <v>1934262.89</v>
      </c>
      <c r="E51" s="31">
        <v>2004000</v>
      </c>
      <c r="F51" s="31">
        <v>1824000</v>
      </c>
      <c r="G51" s="31">
        <v>1824000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52">
        <v>49</v>
      </c>
      <c r="B52" s="27" t="s">
        <v>113</v>
      </c>
      <c r="C52" s="31">
        <f aca="true" t="shared" si="24" ref="C52:J52">C53</f>
        <v>525000</v>
      </c>
      <c r="D52" s="31">
        <f t="shared" si="24"/>
        <v>75000</v>
      </c>
      <c r="E52" s="31">
        <f t="shared" si="24"/>
        <v>75000</v>
      </c>
      <c r="F52" s="31">
        <f t="shared" si="24"/>
        <v>75000</v>
      </c>
      <c r="G52" s="31">
        <f t="shared" si="24"/>
        <v>75000</v>
      </c>
      <c r="H52" s="31">
        <f t="shared" si="24"/>
        <v>75000</v>
      </c>
      <c r="I52" s="31">
        <f t="shared" si="24"/>
        <v>75000</v>
      </c>
      <c r="J52" s="31">
        <f t="shared" si="24"/>
        <v>75000</v>
      </c>
      <c r="K52" s="29" t="s">
        <v>54</v>
      </c>
    </row>
    <row r="53" spans="1:11" ht="15.75">
      <c r="A53" s="52">
        <v>50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52">
        <v>51</v>
      </c>
      <c r="B54" s="71" t="s">
        <v>91</v>
      </c>
      <c r="C54" s="71"/>
      <c r="D54" s="71"/>
      <c r="E54" s="71"/>
      <c r="F54" s="71"/>
      <c r="G54" s="71"/>
      <c r="H54" s="71"/>
      <c r="I54" s="71"/>
      <c r="J54" s="71"/>
      <c r="K54" s="71"/>
    </row>
    <row r="55" spans="1:11" ht="31.5">
      <c r="A55" s="52">
        <v>52</v>
      </c>
      <c r="B55" s="27" t="s">
        <v>18</v>
      </c>
      <c r="C55" s="31">
        <f>C56</f>
        <v>125892809.12</v>
      </c>
      <c r="D55" s="31">
        <f aca="true" t="shared" si="25" ref="D55:J55">D56</f>
        <v>17368007.12</v>
      </c>
      <c r="E55" s="31">
        <f t="shared" si="25"/>
        <v>18542294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/>
    </row>
    <row r="56" spans="1:11" ht="15.75">
      <c r="A56" s="52">
        <v>53</v>
      </c>
      <c r="B56" s="27" t="s">
        <v>2</v>
      </c>
      <c r="C56" s="31">
        <f>C58</f>
        <v>125892809.12</v>
      </c>
      <c r="D56" s="31">
        <f aca="true" t="shared" si="26" ref="D56:J56">D58</f>
        <v>17368007.12</v>
      </c>
      <c r="E56" s="31">
        <f t="shared" si="26"/>
        <v>18542294</v>
      </c>
      <c r="F56" s="31">
        <f t="shared" si="26"/>
        <v>18542294</v>
      </c>
      <c r="G56" s="31">
        <f t="shared" si="26"/>
        <v>18542294</v>
      </c>
      <c r="H56" s="31">
        <f t="shared" si="26"/>
        <v>17632640</v>
      </c>
      <c r="I56" s="31">
        <f t="shared" si="26"/>
        <v>17632640</v>
      </c>
      <c r="J56" s="31">
        <f t="shared" si="26"/>
        <v>17632640</v>
      </c>
      <c r="K56" s="29"/>
    </row>
    <row r="57" spans="1:11" ht="78.75">
      <c r="A57" s="52">
        <v>54</v>
      </c>
      <c r="B57" s="27" t="s">
        <v>78</v>
      </c>
      <c r="C57" s="31">
        <f>D57+E57+F57+G57+H57+I57+J57</f>
        <v>125892809.12</v>
      </c>
      <c r="D57" s="31">
        <f>D58</f>
        <v>17368007.12</v>
      </c>
      <c r="E57" s="31">
        <f aca="true" t="shared" si="27" ref="E57:J57">E58</f>
        <v>18542294</v>
      </c>
      <c r="F57" s="31">
        <f t="shared" si="27"/>
        <v>18542294</v>
      </c>
      <c r="G57" s="31">
        <f t="shared" si="27"/>
        <v>18542294</v>
      </c>
      <c r="H57" s="31">
        <f t="shared" si="27"/>
        <v>17632640</v>
      </c>
      <c r="I57" s="31">
        <f t="shared" si="27"/>
        <v>17632640</v>
      </c>
      <c r="J57" s="31">
        <f t="shared" si="27"/>
        <v>17632640</v>
      </c>
      <c r="K57" s="29" t="s">
        <v>55</v>
      </c>
    </row>
    <row r="58" spans="1:11" ht="15.75">
      <c r="A58" s="52">
        <v>55</v>
      </c>
      <c r="B58" s="27" t="s">
        <v>2</v>
      </c>
      <c r="C58" s="31">
        <f>D58+E58+F58+G58+H58+I58+J58</f>
        <v>125892809.12</v>
      </c>
      <c r="D58" s="31">
        <v>17368007.12</v>
      </c>
      <c r="E58" s="31">
        <v>18542294</v>
      </c>
      <c r="F58" s="31">
        <v>18542294</v>
      </c>
      <c r="G58" s="31">
        <v>18542294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52">
        <v>56</v>
      </c>
      <c r="B59" s="71" t="s">
        <v>89</v>
      </c>
      <c r="C59" s="71"/>
      <c r="D59" s="71"/>
      <c r="E59" s="71"/>
      <c r="F59" s="71"/>
      <c r="G59" s="71"/>
      <c r="H59" s="71"/>
      <c r="I59" s="71"/>
      <c r="J59" s="71"/>
      <c r="K59" s="71"/>
    </row>
    <row r="60" spans="1:11" ht="31.5">
      <c r="A60" s="52">
        <v>57</v>
      </c>
      <c r="B60" s="27" t="s">
        <v>6</v>
      </c>
      <c r="C60" s="31">
        <f>C61+C62</f>
        <v>85817098</v>
      </c>
      <c r="D60" s="31">
        <f>D61+D62</f>
        <v>11495788</v>
      </c>
      <c r="E60" s="31">
        <f aca="true" t="shared" si="28" ref="E60:J60">E61+E62</f>
        <v>12608680</v>
      </c>
      <c r="F60" s="31">
        <f t="shared" si="28"/>
        <v>12557410</v>
      </c>
      <c r="G60" s="31">
        <f t="shared" si="28"/>
        <v>12557410</v>
      </c>
      <c r="H60" s="31">
        <f t="shared" si="28"/>
        <v>12199270</v>
      </c>
      <c r="I60" s="31">
        <f t="shared" si="28"/>
        <v>12199270</v>
      </c>
      <c r="J60" s="31">
        <f t="shared" si="28"/>
        <v>12199270</v>
      </c>
      <c r="K60" s="29"/>
    </row>
    <row r="61" spans="1:11" ht="15.75">
      <c r="A61" s="52">
        <v>58</v>
      </c>
      <c r="B61" s="27" t="s">
        <v>1</v>
      </c>
      <c r="C61" s="31">
        <f>C66</f>
        <v>58079800</v>
      </c>
      <c r="D61" s="31">
        <f aca="true" t="shared" si="29" ref="D61:J61">D66</f>
        <v>7733500</v>
      </c>
      <c r="E61" s="31">
        <f t="shared" si="29"/>
        <v>8255900</v>
      </c>
      <c r="F61" s="31">
        <f t="shared" si="29"/>
        <v>8255900</v>
      </c>
      <c r="G61" s="31">
        <f t="shared" si="29"/>
        <v>8255900</v>
      </c>
      <c r="H61" s="31">
        <f t="shared" si="29"/>
        <v>8526200</v>
      </c>
      <c r="I61" s="31">
        <f t="shared" si="29"/>
        <v>8526200</v>
      </c>
      <c r="J61" s="31">
        <f t="shared" si="29"/>
        <v>8526200</v>
      </c>
      <c r="K61" s="29"/>
    </row>
    <row r="62" spans="1:11" ht="15.75">
      <c r="A62" s="52">
        <v>59</v>
      </c>
      <c r="B62" s="27" t="s">
        <v>2</v>
      </c>
      <c r="C62" s="31">
        <f>D62+E62+F62+G62+H62+I62+J62</f>
        <v>27737298</v>
      </c>
      <c r="D62" s="31">
        <f>D64+D67</f>
        <v>3762288</v>
      </c>
      <c r="E62" s="31">
        <f aca="true" t="shared" si="30" ref="E62:J62">E64+E67</f>
        <v>4352780</v>
      </c>
      <c r="F62" s="31">
        <f t="shared" si="30"/>
        <v>4301510</v>
      </c>
      <c r="G62" s="31">
        <f t="shared" si="30"/>
        <v>4301510</v>
      </c>
      <c r="H62" s="31">
        <f t="shared" si="30"/>
        <v>3673070</v>
      </c>
      <c r="I62" s="31">
        <f t="shared" si="30"/>
        <v>3673070</v>
      </c>
      <c r="J62" s="31">
        <f t="shared" si="30"/>
        <v>3673070</v>
      </c>
      <c r="K62" s="29"/>
    </row>
    <row r="63" spans="1:11" ht="63">
      <c r="A63" s="52">
        <v>60</v>
      </c>
      <c r="B63" s="27" t="s">
        <v>79</v>
      </c>
      <c r="C63" s="31">
        <f>C64</f>
        <v>10642810</v>
      </c>
      <c r="D63" s="31">
        <f aca="true" t="shared" si="31" ref="D63:J63">D64</f>
        <v>1302070</v>
      </c>
      <c r="E63" s="31">
        <f t="shared" si="31"/>
        <v>1811510</v>
      </c>
      <c r="F63" s="31">
        <f t="shared" si="31"/>
        <v>1811510</v>
      </c>
      <c r="G63" s="31">
        <f t="shared" si="31"/>
        <v>1811510</v>
      </c>
      <c r="H63" s="31">
        <f t="shared" si="31"/>
        <v>1302070</v>
      </c>
      <c r="I63" s="31">
        <f t="shared" si="31"/>
        <v>1302070</v>
      </c>
      <c r="J63" s="31">
        <f t="shared" si="31"/>
        <v>1302070</v>
      </c>
      <c r="K63" s="29" t="s">
        <v>56</v>
      </c>
    </row>
    <row r="64" spans="1:11" ht="15.75">
      <c r="A64" s="52">
        <v>61</v>
      </c>
      <c r="B64" s="27" t="s">
        <v>2</v>
      </c>
      <c r="C64" s="31">
        <f>D64+E64+F64+G64+H64+I64+J64</f>
        <v>10642810</v>
      </c>
      <c r="D64" s="31">
        <v>1302070</v>
      </c>
      <c r="E64" s="31">
        <v>1811510</v>
      </c>
      <c r="F64" s="31">
        <v>1811510</v>
      </c>
      <c r="G64" s="31">
        <v>1811510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52">
        <v>62</v>
      </c>
      <c r="B65" s="27" t="s">
        <v>80</v>
      </c>
      <c r="C65" s="31">
        <f>C66+C67</f>
        <v>75174288</v>
      </c>
      <c r="D65" s="31">
        <f>D66+D67</f>
        <v>10193718</v>
      </c>
      <c r="E65" s="31">
        <f aca="true" t="shared" si="32" ref="E65:J65">E66+E67</f>
        <v>10797170</v>
      </c>
      <c r="F65" s="31">
        <f t="shared" si="32"/>
        <v>10745900</v>
      </c>
      <c r="G65" s="31">
        <f t="shared" si="32"/>
        <v>10745900</v>
      </c>
      <c r="H65" s="31">
        <f t="shared" si="32"/>
        <v>10897200</v>
      </c>
      <c r="I65" s="31">
        <f t="shared" si="32"/>
        <v>10897200</v>
      </c>
      <c r="J65" s="31">
        <f t="shared" si="32"/>
        <v>10897200</v>
      </c>
      <c r="K65" s="29" t="s">
        <v>57</v>
      </c>
    </row>
    <row r="66" spans="1:11" ht="15.75">
      <c r="A66" s="52">
        <v>63</v>
      </c>
      <c r="B66" s="27" t="s">
        <v>1</v>
      </c>
      <c r="C66" s="31">
        <f>D66+E66+F66+G66+H66+I66+J66</f>
        <v>58079800</v>
      </c>
      <c r="D66" s="31">
        <v>7733500</v>
      </c>
      <c r="E66" s="31">
        <v>8255900</v>
      </c>
      <c r="F66" s="31">
        <v>8255900</v>
      </c>
      <c r="G66" s="31">
        <v>8255900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52">
        <v>64</v>
      </c>
      <c r="B67" s="27" t="s">
        <v>2</v>
      </c>
      <c r="C67" s="31">
        <f>D67+E67+F67+G67+H67+I67+J67</f>
        <v>17094488</v>
      </c>
      <c r="D67" s="31">
        <v>2460218</v>
      </c>
      <c r="E67" s="31">
        <v>2541270</v>
      </c>
      <c r="F67" s="31">
        <v>2490000</v>
      </c>
      <c r="G67" s="31">
        <v>2490000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52">
        <v>65</v>
      </c>
      <c r="B68" s="71" t="s">
        <v>90</v>
      </c>
      <c r="C68" s="71"/>
      <c r="D68" s="71"/>
      <c r="E68" s="71"/>
      <c r="F68" s="71"/>
      <c r="G68" s="71"/>
      <c r="H68" s="71"/>
      <c r="I68" s="71"/>
      <c r="J68" s="71"/>
      <c r="K68" s="71"/>
    </row>
    <row r="69" spans="1:11" ht="31.5">
      <c r="A69" s="52">
        <v>66</v>
      </c>
      <c r="B69" s="27" t="s">
        <v>7</v>
      </c>
      <c r="C69" s="31">
        <f>D69+E69+F69+G69+H69+I69+J69</f>
        <v>63016047.26</v>
      </c>
      <c r="D69" s="31">
        <f aca="true" t="shared" si="33" ref="D69:J69">D70+D71+D72</f>
        <v>22810586.09</v>
      </c>
      <c r="E69" s="31">
        <f t="shared" si="33"/>
        <v>11500461.17</v>
      </c>
      <c r="F69" s="31">
        <f t="shared" si="33"/>
        <v>4727000</v>
      </c>
      <c r="G69" s="31">
        <f t="shared" si="33"/>
        <v>4727000</v>
      </c>
      <c r="H69" s="31">
        <f t="shared" si="33"/>
        <v>6417000</v>
      </c>
      <c r="I69" s="31">
        <f t="shared" si="33"/>
        <v>6417000</v>
      </c>
      <c r="J69" s="31">
        <f t="shared" si="33"/>
        <v>6417000</v>
      </c>
      <c r="K69" s="29"/>
    </row>
    <row r="70" spans="1:11" ht="15.75">
      <c r="A70" s="52">
        <v>67</v>
      </c>
      <c r="B70" s="27" t="s">
        <v>0</v>
      </c>
      <c r="C70" s="31">
        <f>D70+E70+F70+G70+H70+I70+J70</f>
        <v>2331156</v>
      </c>
      <c r="D70" s="31">
        <f aca="true" t="shared" si="34" ref="D70:J70">D88</f>
        <v>1087725</v>
      </c>
      <c r="E70" s="31">
        <f>E88+E110+E100</f>
        <v>1243431</v>
      </c>
      <c r="F70" s="31">
        <f t="shared" si="34"/>
        <v>0</v>
      </c>
      <c r="G70" s="31">
        <f t="shared" si="34"/>
        <v>0</v>
      </c>
      <c r="H70" s="31">
        <f t="shared" si="34"/>
        <v>0</v>
      </c>
      <c r="I70" s="31">
        <f t="shared" si="34"/>
        <v>0</v>
      </c>
      <c r="J70" s="31">
        <f t="shared" si="34"/>
        <v>0</v>
      </c>
      <c r="K70" s="29"/>
    </row>
    <row r="71" spans="1:11" ht="15.75">
      <c r="A71" s="52">
        <v>68</v>
      </c>
      <c r="B71" s="27" t="s">
        <v>1</v>
      </c>
      <c r="C71" s="31">
        <f>D71+E71+F71+G71+H71+I71+J71</f>
        <v>16117121</v>
      </c>
      <c r="D71" s="31">
        <f>D74+D78+D82+D85+D104+D107+D111+D114</f>
        <v>11795300</v>
      </c>
      <c r="E71" s="31">
        <f>E74+E78+E82+E85+E104+E107+E111+E114+E89</f>
        <v>4321821</v>
      </c>
      <c r="F71" s="31">
        <f aca="true" t="shared" si="35" ref="F71:J72">F74+F78+F82+F85+F104+F107+F111+F114</f>
        <v>0</v>
      </c>
      <c r="G71" s="31">
        <f t="shared" si="35"/>
        <v>0</v>
      </c>
      <c r="H71" s="31">
        <f t="shared" si="35"/>
        <v>0</v>
      </c>
      <c r="I71" s="31">
        <f t="shared" si="35"/>
        <v>0</v>
      </c>
      <c r="J71" s="31">
        <f t="shared" si="35"/>
        <v>0</v>
      </c>
      <c r="K71" s="29"/>
    </row>
    <row r="72" spans="1:11" ht="15.75">
      <c r="A72" s="52">
        <v>69</v>
      </c>
      <c r="B72" s="27" t="s">
        <v>2</v>
      </c>
      <c r="C72" s="31">
        <f>D72+E72+F72+G72+H72+I72+J72</f>
        <v>44567770.26</v>
      </c>
      <c r="D72" s="31">
        <f>D75+D79+D83+D86+D105+D108+D112+D115</f>
        <v>9927561.09</v>
      </c>
      <c r="E72" s="31">
        <f>E75+E79+E83+E86+E105+E108+E112+E115+E90</f>
        <v>5935209.17</v>
      </c>
      <c r="F72" s="31">
        <f t="shared" si="35"/>
        <v>4727000</v>
      </c>
      <c r="G72" s="31">
        <f t="shared" si="35"/>
        <v>4727000</v>
      </c>
      <c r="H72" s="31">
        <f t="shared" si="35"/>
        <v>6417000</v>
      </c>
      <c r="I72" s="31">
        <f t="shared" si="35"/>
        <v>6417000</v>
      </c>
      <c r="J72" s="31">
        <f t="shared" si="35"/>
        <v>6417000</v>
      </c>
      <c r="K72" s="29"/>
    </row>
    <row r="73" spans="1:11" ht="126">
      <c r="A73" s="52">
        <v>70</v>
      </c>
      <c r="B73" s="27" t="s">
        <v>92</v>
      </c>
      <c r="C73" s="31">
        <f aca="true" t="shared" si="36" ref="C73:J73">C74+C75</f>
        <v>21152907.56</v>
      </c>
      <c r="D73" s="31">
        <f t="shared" si="36"/>
        <v>6735701.09</v>
      </c>
      <c r="E73" s="31">
        <f t="shared" si="36"/>
        <v>1417206.47</v>
      </c>
      <c r="F73" s="31">
        <f t="shared" si="36"/>
        <v>2000000</v>
      </c>
      <c r="G73" s="31">
        <f t="shared" si="36"/>
        <v>2000000</v>
      </c>
      <c r="H73" s="31">
        <f t="shared" si="36"/>
        <v>3000000</v>
      </c>
      <c r="I73" s="31">
        <f t="shared" si="36"/>
        <v>3000000</v>
      </c>
      <c r="J73" s="31">
        <f t="shared" si="36"/>
        <v>3000000</v>
      </c>
      <c r="K73" s="29" t="s">
        <v>58</v>
      </c>
    </row>
    <row r="74" spans="1:11" ht="15.75">
      <c r="A74" s="52">
        <v>71</v>
      </c>
      <c r="B74" s="27" t="s">
        <v>1</v>
      </c>
      <c r="C74" s="31">
        <f>D74+E74+F74+G74+H74+I74+J74</f>
        <v>3901800</v>
      </c>
      <c r="D74" s="31">
        <v>3339000</v>
      </c>
      <c r="E74" s="31">
        <v>562800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52">
        <v>72</v>
      </c>
      <c r="B75" s="27" t="s">
        <v>102</v>
      </c>
      <c r="C75" s="31">
        <f>D75+E75+F75+G75+H75+I75+J75</f>
        <v>17251107.56</v>
      </c>
      <c r="D75" s="31">
        <v>3396701.09</v>
      </c>
      <c r="E75" s="31">
        <v>854406.47</v>
      </c>
      <c r="F75" s="31">
        <v>2000000</v>
      </c>
      <c r="G75" s="31">
        <v>2000000</v>
      </c>
      <c r="H75" s="31">
        <v>3000000</v>
      </c>
      <c r="I75" s="31">
        <v>3000000</v>
      </c>
      <c r="J75" s="31">
        <v>3000000</v>
      </c>
      <c r="K75" s="29"/>
    </row>
    <row r="76" spans="1:11" ht="31.5">
      <c r="A76" s="52">
        <v>73</v>
      </c>
      <c r="B76" s="27" t="s">
        <v>103</v>
      </c>
      <c r="C76" s="31">
        <f>D76+E76+F76+G76+H76+I76+J76</f>
        <v>16973872.52</v>
      </c>
      <c r="D76" s="31">
        <v>3396701.09</v>
      </c>
      <c r="E76" s="31">
        <v>577171.43</v>
      </c>
      <c r="F76" s="31">
        <v>2000000</v>
      </c>
      <c r="G76" s="31">
        <v>2000000</v>
      </c>
      <c r="H76" s="31">
        <v>3000000</v>
      </c>
      <c r="I76" s="31">
        <v>3000000</v>
      </c>
      <c r="J76" s="31">
        <v>3000000</v>
      </c>
      <c r="K76" s="29"/>
    </row>
    <row r="77" spans="1:11" ht="109.5" customHeight="1">
      <c r="A77" s="52">
        <v>74</v>
      </c>
      <c r="B77" s="27" t="s">
        <v>104</v>
      </c>
      <c r="C77" s="31">
        <f>C78+C79</f>
        <v>10694923.36</v>
      </c>
      <c r="D77" s="31">
        <f>D78+D79</f>
        <v>2512100</v>
      </c>
      <c r="E77" s="31">
        <f aca="true" t="shared" si="37" ref="E77:J77">E78+E79</f>
        <v>1847823.36</v>
      </c>
      <c r="F77" s="31">
        <f t="shared" si="37"/>
        <v>1267000</v>
      </c>
      <c r="G77" s="31">
        <f t="shared" si="37"/>
        <v>1267000</v>
      </c>
      <c r="H77" s="31">
        <f t="shared" si="37"/>
        <v>1267000</v>
      </c>
      <c r="I77" s="31">
        <f t="shared" si="37"/>
        <v>1267000</v>
      </c>
      <c r="J77" s="31">
        <f t="shared" si="37"/>
        <v>1267000</v>
      </c>
      <c r="K77" s="29" t="s">
        <v>59</v>
      </c>
    </row>
    <row r="78" spans="1:11" ht="15.75">
      <c r="A78" s="52">
        <v>75</v>
      </c>
      <c r="B78" s="27" t="s">
        <v>1</v>
      </c>
      <c r="C78" s="45">
        <f>D78+E78+F78+G78+H78+I78+J78</f>
        <v>1828100</v>
      </c>
      <c r="D78" s="45">
        <v>1245100</v>
      </c>
      <c r="E78" s="45">
        <v>583000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29"/>
    </row>
    <row r="79" spans="1:11" ht="15.75">
      <c r="A79" s="52">
        <v>76</v>
      </c>
      <c r="B79" s="27" t="s">
        <v>2</v>
      </c>
      <c r="C79" s="45">
        <f>D79+E79+F79+G79+H79+I79+J79</f>
        <v>8866823.36</v>
      </c>
      <c r="D79" s="45">
        <v>1267000</v>
      </c>
      <c r="E79" s="45">
        <v>1264823.36</v>
      </c>
      <c r="F79" s="45">
        <v>1267000</v>
      </c>
      <c r="G79" s="45">
        <v>1267000</v>
      </c>
      <c r="H79" s="45">
        <v>1267000</v>
      </c>
      <c r="I79" s="45">
        <v>1267000</v>
      </c>
      <c r="J79" s="45">
        <v>1267000</v>
      </c>
      <c r="K79" s="29"/>
    </row>
    <row r="80" spans="1:11" ht="31.5">
      <c r="A80" s="52">
        <v>77</v>
      </c>
      <c r="B80" s="27" t="s">
        <v>103</v>
      </c>
      <c r="C80" s="49">
        <f>D80+E80+F80+G80+H80+I80+J80</f>
        <v>8866823.36</v>
      </c>
      <c r="D80" s="48">
        <v>1267000</v>
      </c>
      <c r="E80" s="57">
        <v>1264823.36</v>
      </c>
      <c r="F80" s="48">
        <v>1267000</v>
      </c>
      <c r="G80" s="48">
        <v>1267000</v>
      </c>
      <c r="H80" s="48">
        <v>1267000</v>
      </c>
      <c r="I80" s="48">
        <v>1267000</v>
      </c>
      <c r="J80" s="48">
        <v>1267000</v>
      </c>
      <c r="K80" s="46"/>
    </row>
    <row r="81" spans="1:11" ht="126" customHeight="1">
      <c r="A81" s="52">
        <v>78</v>
      </c>
      <c r="B81" s="27" t="s">
        <v>82</v>
      </c>
      <c r="C81" s="31">
        <f>C82+C83</f>
        <v>11391865.6</v>
      </c>
      <c r="D81" s="47">
        <f aca="true" t="shared" si="38" ref="D81:J81">D82+D83</f>
        <v>1500000</v>
      </c>
      <c r="E81" s="47">
        <f t="shared" si="38"/>
        <v>2141865.6</v>
      </c>
      <c r="F81" s="47">
        <f t="shared" si="38"/>
        <v>1100000</v>
      </c>
      <c r="G81" s="47">
        <f t="shared" si="38"/>
        <v>1100000</v>
      </c>
      <c r="H81" s="47">
        <f t="shared" si="38"/>
        <v>1850000</v>
      </c>
      <c r="I81" s="47">
        <f t="shared" si="38"/>
        <v>1850000</v>
      </c>
      <c r="J81" s="47">
        <f t="shared" si="38"/>
        <v>1850000</v>
      </c>
      <c r="K81" s="29"/>
    </row>
    <row r="82" spans="1:11" ht="15.75">
      <c r="A82" s="52">
        <v>79</v>
      </c>
      <c r="B82" s="27" t="s">
        <v>1</v>
      </c>
      <c r="C82" s="31">
        <f>D82+E82+F82+G82+H82+I82+J82</f>
        <v>1384500</v>
      </c>
      <c r="D82" s="31">
        <v>750000</v>
      </c>
      <c r="E82" s="31">
        <v>634500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80</v>
      </c>
      <c r="B83" s="27" t="s">
        <v>2</v>
      </c>
      <c r="C83" s="31">
        <f>D83+E83+F83+G83+H83+I83+J83</f>
        <v>10007365.6</v>
      </c>
      <c r="D83" s="31">
        <v>750000</v>
      </c>
      <c r="E83" s="31">
        <v>1507365.6</v>
      </c>
      <c r="F83" s="31">
        <v>1100000</v>
      </c>
      <c r="G83" s="31">
        <v>1100000</v>
      </c>
      <c r="H83" s="31">
        <v>1850000</v>
      </c>
      <c r="I83" s="31">
        <v>1850000</v>
      </c>
      <c r="J83" s="31">
        <v>1850000</v>
      </c>
      <c r="K83" s="29"/>
    </row>
    <row r="84" spans="1:11" ht="94.5" customHeight="1">
      <c r="A84" s="52">
        <v>81</v>
      </c>
      <c r="B84" s="27" t="s">
        <v>83</v>
      </c>
      <c r="C84" s="31">
        <f>C85+C86</f>
        <v>350300</v>
      </c>
      <c r="D84" s="31">
        <f>D85+D86</f>
        <v>350300</v>
      </c>
      <c r="E84" s="31">
        <f aca="true" t="shared" si="39" ref="E84:J84">E85+E86</f>
        <v>0</v>
      </c>
      <c r="F84" s="31">
        <f t="shared" si="39"/>
        <v>0</v>
      </c>
      <c r="G84" s="31">
        <f t="shared" si="39"/>
        <v>0</v>
      </c>
      <c r="H84" s="31">
        <f t="shared" si="39"/>
        <v>0</v>
      </c>
      <c r="I84" s="31">
        <f t="shared" si="39"/>
        <v>0</v>
      </c>
      <c r="J84" s="31">
        <f t="shared" si="39"/>
        <v>0</v>
      </c>
      <c r="K84" s="29"/>
    </row>
    <row r="85" spans="1:11" ht="15" customHeight="1">
      <c r="A85" s="52">
        <v>82</v>
      </c>
      <c r="B85" s="27" t="s">
        <v>1</v>
      </c>
      <c r="C85" s="31">
        <f aca="true" t="shared" si="40" ref="C85:C105">D85+E85+F85+G85+H85+I85+J85</f>
        <v>210200</v>
      </c>
      <c r="D85" s="31">
        <v>210200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52">
        <v>83</v>
      </c>
      <c r="B86" s="27" t="s">
        <v>2</v>
      </c>
      <c r="C86" s="31">
        <f t="shared" si="40"/>
        <v>140100</v>
      </c>
      <c r="D86" s="31">
        <v>140100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52">
        <v>87</v>
      </c>
      <c r="B87" s="27" t="s">
        <v>114</v>
      </c>
      <c r="C87" s="45">
        <f>D87+E87+F87+G87+H87+I87+J87</f>
        <v>2295977.74</v>
      </c>
      <c r="D87" s="45">
        <f aca="true" t="shared" si="41" ref="D87:J87">D88+D89+D90</f>
        <v>1087725</v>
      </c>
      <c r="E87" s="45">
        <f t="shared" si="41"/>
        <v>1208252.74</v>
      </c>
      <c r="F87" s="45">
        <f t="shared" si="41"/>
        <v>0</v>
      </c>
      <c r="G87" s="45">
        <f t="shared" si="41"/>
        <v>0</v>
      </c>
      <c r="H87" s="45">
        <f t="shared" si="41"/>
        <v>0</v>
      </c>
      <c r="I87" s="45">
        <f t="shared" si="41"/>
        <v>0</v>
      </c>
      <c r="J87" s="45">
        <f t="shared" si="41"/>
        <v>0</v>
      </c>
      <c r="K87" s="45"/>
    </row>
    <row r="88" spans="1:11" ht="15.75">
      <c r="A88" s="52">
        <v>88</v>
      </c>
      <c r="B88" s="27" t="s">
        <v>0</v>
      </c>
      <c r="C88" s="45">
        <f t="shared" si="40"/>
        <v>1633156</v>
      </c>
      <c r="D88" s="45">
        <f>D92+D96+D100</f>
        <v>1087725</v>
      </c>
      <c r="E88" s="45">
        <f aca="true" t="shared" si="42" ref="E88:J89">E92+E96+E100</f>
        <v>545431</v>
      </c>
      <c r="F88" s="45">
        <f t="shared" si="42"/>
        <v>0</v>
      </c>
      <c r="G88" s="45">
        <f t="shared" si="42"/>
        <v>0</v>
      </c>
      <c r="H88" s="45">
        <f t="shared" si="42"/>
        <v>0</v>
      </c>
      <c r="I88" s="45">
        <f t="shared" si="42"/>
        <v>0</v>
      </c>
      <c r="J88" s="45">
        <f t="shared" si="42"/>
        <v>0</v>
      </c>
      <c r="K88" s="45"/>
    </row>
    <row r="89" spans="1:11" ht="15.75">
      <c r="A89" s="52">
        <v>89</v>
      </c>
      <c r="B89" s="27" t="s">
        <v>1</v>
      </c>
      <c r="C89" s="45">
        <f t="shared" si="40"/>
        <v>512821</v>
      </c>
      <c r="D89" s="45">
        <f>D93+D97+D101</f>
        <v>0</v>
      </c>
      <c r="E89" s="45">
        <f t="shared" si="42"/>
        <v>512821</v>
      </c>
      <c r="F89" s="45">
        <f t="shared" si="42"/>
        <v>0</v>
      </c>
      <c r="G89" s="45">
        <f t="shared" si="42"/>
        <v>0</v>
      </c>
      <c r="H89" s="45">
        <f t="shared" si="42"/>
        <v>0</v>
      </c>
      <c r="I89" s="45">
        <f t="shared" si="42"/>
        <v>0</v>
      </c>
      <c r="J89" s="45">
        <f t="shared" si="42"/>
        <v>0</v>
      </c>
      <c r="K89" s="49"/>
    </row>
    <row r="90" spans="1:11" ht="15.75">
      <c r="A90" s="52">
        <v>90</v>
      </c>
      <c r="B90" s="27" t="s">
        <v>2</v>
      </c>
      <c r="C90" s="45">
        <f t="shared" si="40"/>
        <v>150000.74</v>
      </c>
      <c r="D90" s="45">
        <f aca="true" t="shared" si="43" ref="D90:J90">D94+D98+D102</f>
        <v>0</v>
      </c>
      <c r="E90" s="45">
        <f t="shared" si="43"/>
        <v>150000.74</v>
      </c>
      <c r="F90" s="45">
        <f t="shared" si="43"/>
        <v>0</v>
      </c>
      <c r="G90" s="45">
        <f t="shared" si="43"/>
        <v>0</v>
      </c>
      <c r="H90" s="45">
        <f t="shared" si="43"/>
        <v>0</v>
      </c>
      <c r="I90" s="45">
        <f t="shared" si="43"/>
        <v>0</v>
      </c>
      <c r="J90" s="45">
        <f t="shared" si="43"/>
        <v>0</v>
      </c>
      <c r="K90" s="49"/>
    </row>
    <row r="91" spans="1:11" ht="31.5">
      <c r="A91" s="52">
        <v>91</v>
      </c>
      <c r="B91" s="59" t="s">
        <v>106</v>
      </c>
      <c r="C91" s="45">
        <f t="shared" si="40"/>
        <v>2295977.74</v>
      </c>
      <c r="D91" s="45">
        <f aca="true" t="shared" si="44" ref="D91:J91">D92+D93+D94</f>
        <v>1087725</v>
      </c>
      <c r="E91" s="45">
        <f t="shared" si="44"/>
        <v>1208252.74</v>
      </c>
      <c r="F91" s="45">
        <f t="shared" si="44"/>
        <v>0</v>
      </c>
      <c r="G91" s="45">
        <f t="shared" si="44"/>
        <v>0</v>
      </c>
      <c r="H91" s="45">
        <f t="shared" si="44"/>
        <v>0</v>
      </c>
      <c r="I91" s="45">
        <f t="shared" si="44"/>
        <v>0</v>
      </c>
      <c r="J91" s="45">
        <f t="shared" si="44"/>
        <v>0</v>
      </c>
      <c r="K91" s="45"/>
    </row>
    <row r="92" spans="1:11" ht="15.75">
      <c r="A92" s="52">
        <v>92</v>
      </c>
      <c r="B92" s="27" t="s">
        <v>0</v>
      </c>
      <c r="C92" s="45">
        <f t="shared" si="40"/>
        <v>1633156</v>
      </c>
      <c r="D92" s="45">
        <v>1087725</v>
      </c>
      <c r="E92" s="45">
        <v>545431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15.75">
      <c r="A93" s="52">
        <v>93</v>
      </c>
      <c r="B93" s="27" t="s">
        <v>1</v>
      </c>
      <c r="C93" s="45">
        <f t="shared" si="40"/>
        <v>512821</v>
      </c>
      <c r="D93" s="45">
        <v>0</v>
      </c>
      <c r="E93" s="45">
        <v>512821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94</v>
      </c>
      <c r="B94" s="27" t="s">
        <v>2</v>
      </c>
      <c r="C94" s="45">
        <f t="shared" si="40"/>
        <v>150000.74</v>
      </c>
      <c r="D94" s="45">
        <v>0</v>
      </c>
      <c r="E94" s="45">
        <v>150000.74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31.5">
      <c r="A95" s="52">
        <v>95</v>
      </c>
      <c r="B95" s="59" t="s">
        <v>107</v>
      </c>
      <c r="C95" s="45">
        <f t="shared" si="40"/>
        <v>0</v>
      </c>
      <c r="D95" s="45">
        <f>D96+D97+D98</f>
        <v>0</v>
      </c>
      <c r="E95" s="45">
        <f aca="true" t="shared" si="45" ref="E95:J95">E96+E97+E98</f>
        <v>0</v>
      </c>
      <c r="F95" s="45">
        <f t="shared" si="45"/>
        <v>0</v>
      </c>
      <c r="G95" s="45">
        <f t="shared" si="45"/>
        <v>0</v>
      </c>
      <c r="H95" s="45">
        <f t="shared" si="45"/>
        <v>0</v>
      </c>
      <c r="I95" s="45">
        <f t="shared" si="45"/>
        <v>0</v>
      </c>
      <c r="J95" s="45">
        <f t="shared" si="45"/>
        <v>0</v>
      </c>
      <c r="K95" s="45"/>
    </row>
    <row r="96" spans="1:11" ht="15.75">
      <c r="A96" s="52">
        <v>96</v>
      </c>
      <c r="B96" s="27" t="s">
        <v>0</v>
      </c>
      <c r="C96" s="45">
        <f t="shared" si="40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15.75">
      <c r="A97" s="52">
        <v>97</v>
      </c>
      <c r="B97" s="27" t="s">
        <v>1</v>
      </c>
      <c r="C97" s="45">
        <f t="shared" si="40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98</v>
      </c>
      <c r="B98" s="27" t="s">
        <v>2</v>
      </c>
      <c r="C98" s="45">
        <f t="shared" si="40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63">
      <c r="A99" s="52">
        <v>99</v>
      </c>
      <c r="B99" s="59" t="s">
        <v>108</v>
      </c>
      <c r="C99" s="45">
        <f t="shared" si="40"/>
        <v>0</v>
      </c>
      <c r="D99" s="45">
        <f>D100+D101+D102</f>
        <v>0</v>
      </c>
      <c r="E99" s="45">
        <f aca="true" t="shared" si="46" ref="E99:J99">E100+E101+E102</f>
        <v>0</v>
      </c>
      <c r="F99" s="45">
        <f t="shared" si="46"/>
        <v>0</v>
      </c>
      <c r="G99" s="45">
        <f t="shared" si="46"/>
        <v>0</v>
      </c>
      <c r="H99" s="45">
        <f t="shared" si="46"/>
        <v>0</v>
      </c>
      <c r="I99" s="45">
        <f t="shared" si="46"/>
        <v>0</v>
      </c>
      <c r="J99" s="45">
        <f t="shared" si="46"/>
        <v>0</v>
      </c>
      <c r="K99" s="45"/>
    </row>
    <row r="100" spans="1:11" ht="15.75">
      <c r="A100" s="52">
        <v>100</v>
      </c>
      <c r="B100" s="27" t="s">
        <v>0</v>
      </c>
      <c r="C100" s="45">
        <f t="shared" si="40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15.75">
      <c r="A101" s="52">
        <v>101</v>
      </c>
      <c r="B101" s="27" t="s">
        <v>1</v>
      </c>
      <c r="C101" s="45">
        <f t="shared" si="40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102</v>
      </c>
      <c r="B102" s="27" t="s">
        <v>2</v>
      </c>
      <c r="C102" s="45">
        <f t="shared" si="40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94.5">
      <c r="A103" s="52">
        <v>103</v>
      </c>
      <c r="B103" s="27" t="s">
        <v>115</v>
      </c>
      <c r="C103" s="31">
        <f>C105+C104</f>
        <v>13275873</v>
      </c>
      <c r="D103" s="31">
        <f>D105+D104</f>
        <v>10624760</v>
      </c>
      <c r="E103" s="31">
        <f aca="true" t="shared" si="47" ref="E103:J103">E105+E104</f>
        <v>2651113</v>
      </c>
      <c r="F103" s="31">
        <f t="shared" si="47"/>
        <v>0</v>
      </c>
      <c r="G103" s="31">
        <f t="shared" si="47"/>
        <v>0</v>
      </c>
      <c r="H103" s="31">
        <f t="shared" si="47"/>
        <v>0</v>
      </c>
      <c r="I103" s="31">
        <f t="shared" si="47"/>
        <v>0</v>
      </c>
      <c r="J103" s="31">
        <f t="shared" si="47"/>
        <v>0</v>
      </c>
      <c r="K103" s="29"/>
    </row>
    <row r="104" spans="1:11" ht="15.75">
      <c r="A104" s="52">
        <v>104</v>
      </c>
      <c r="B104" s="27" t="s">
        <v>100</v>
      </c>
      <c r="C104" s="31">
        <f t="shared" si="40"/>
        <v>7980500</v>
      </c>
      <c r="D104" s="31">
        <v>6251000</v>
      </c>
      <c r="E104" s="31">
        <v>1729500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105</v>
      </c>
      <c r="B105" s="27" t="s">
        <v>95</v>
      </c>
      <c r="C105" s="31">
        <f t="shared" si="40"/>
        <v>5295373</v>
      </c>
      <c r="D105" s="31">
        <v>4373760</v>
      </c>
      <c r="E105" s="31">
        <v>921613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63">
      <c r="A106" s="52">
        <v>106</v>
      </c>
      <c r="B106" s="27" t="s">
        <v>116</v>
      </c>
      <c r="C106" s="31">
        <f>C107+C108</f>
        <v>1500000</v>
      </c>
      <c r="D106" s="31">
        <f aca="true" t="shared" si="48" ref="D106:J106">D107+D108</f>
        <v>0</v>
      </c>
      <c r="E106" s="31">
        <f t="shared" si="48"/>
        <v>0</v>
      </c>
      <c r="F106" s="31">
        <f t="shared" si="48"/>
        <v>300000</v>
      </c>
      <c r="G106" s="31">
        <f t="shared" si="48"/>
        <v>300000</v>
      </c>
      <c r="H106" s="31">
        <f t="shared" si="48"/>
        <v>300000</v>
      </c>
      <c r="I106" s="31">
        <f t="shared" si="48"/>
        <v>300000</v>
      </c>
      <c r="J106" s="31">
        <f t="shared" si="48"/>
        <v>300000</v>
      </c>
      <c r="K106" s="29"/>
    </row>
    <row r="107" spans="1:11" ht="15.75">
      <c r="A107" s="52">
        <v>107</v>
      </c>
      <c r="B107" s="27" t="s">
        <v>100</v>
      </c>
      <c r="C107" s="31">
        <f>D107+E107+G107+F107+H107+I107+J107</f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108</v>
      </c>
      <c r="B108" s="27" t="s">
        <v>95</v>
      </c>
      <c r="C108" s="31">
        <f>D108+E108+G108+F108+H108+I108+J108</f>
        <v>1500000</v>
      </c>
      <c r="D108" s="31">
        <v>0</v>
      </c>
      <c r="E108" s="31">
        <v>0</v>
      </c>
      <c r="F108" s="31">
        <v>300000</v>
      </c>
      <c r="G108" s="31">
        <v>300000</v>
      </c>
      <c r="H108" s="31">
        <v>300000</v>
      </c>
      <c r="I108" s="31">
        <v>300000</v>
      </c>
      <c r="J108" s="31">
        <v>300000</v>
      </c>
      <c r="K108" s="29"/>
    </row>
    <row r="109" spans="1:11" ht="141.75">
      <c r="A109" s="52">
        <v>109</v>
      </c>
      <c r="B109" s="27" t="s">
        <v>117</v>
      </c>
      <c r="C109" s="31">
        <f aca="true" t="shared" si="49" ref="C109:C115">D109+E109+G109+F109+H109+I109+J109</f>
        <v>1697200</v>
      </c>
      <c r="D109" s="31">
        <f>D111+D112</f>
        <v>0</v>
      </c>
      <c r="E109" s="31">
        <f>E110+E111+E112</f>
        <v>1697200</v>
      </c>
      <c r="F109" s="31">
        <f>F111+F112</f>
        <v>0</v>
      </c>
      <c r="G109" s="31">
        <f>G111+G112</f>
        <v>0</v>
      </c>
      <c r="H109" s="31">
        <f>H111+H112</f>
        <v>0</v>
      </c>
      <c r="I109" s="31">
        <f>I111+I112</f>
        <v>0</v>
      </c>
      <c r="J109" s="31">
        <f>J111+J112</f>
        <v>0</v>
      </c>
      <c r="K109" s="29"/>
    </row>
    <row r="110" spans="1:11" ht="15.75">
      <c r="A110" s="52">
        <v>110</v>
      </c>
      <c r="B110" s="27" t="s">
        <v>0</v>
      </c>
      <c r="C110" s="31">
        <f t="shared" si="49"/>
        <v>698000</v>
      </c>
      <c r="D110" s="31">
        <v>0</v>
      </c>
      <c r="E110" s="31">
        <v>698000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15.75">
      <c r="A111" s="52">
        <v>111</v>
      </c>
      <c r="B111" s="27" t="s">
        <v>100</v>
      </c>
      <c r="C111" s="31">
        <f t="shared" si="49"/>
        <v>299200</v>
      </c>
      <c r="D111" s="31">
        <v>0</v>
      </c>
      <c r="E111" s="31">
        <v>299200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112</v>
      </c>
      <c r="B112" s="27" t="s">
        <v>95</v>
      </c>
      <c r="C112" s="31">
        <f t="shared" si="49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113</v>
      </c>
      <c r="B113" s="27" t="s">
        <v>118</v>
      </c>
      <c r="C113" s="31">
        <f t="shared" si="49"/>
        <v>657000</v>
      </c>
      <c r="D113" s="31">
        <f>D114+D115</f>
        <v>0</v>
      </c>
      <c r="E113" s="31">
        <f aca="true" t="shared" si="50" ref="E113:J113">E114+E115</f>
        <v>537000</v>
      </c>
      <c r="F113" s="31">
        <f t="shared" si="50"/>
        <v>60000</v>
      </c>
      <c r="G113" s="31">
        <f t="shared" si="50"/>
        <v>60000</v>
      </c>
      <c r="H113" s="31">
        <f t="shared" si="50"/>
        <v>0</v>
      </c>
      <c r="I113" s="31">
        <f t="shared" si="50"/>
        <v>0</v>
      </c>
      <c r="J113" s="31">
        <f t="shared" si="50"/>
        <v>0</v>
      </c>
      <c r="K113" s="29"/>
    </row>
    <row r="114" spans="1:11" ht="15.75">
      <c r="A114" s="52">
        <v>114</v>
      </c>
      <c r="B114" s="27" t="s">
        <v>100</v>
      </c>
      <c r="C114" s="31">
        <f t="shared" si="49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115</v>
      </c>
      <c r="B115" s="27" t="s">
        <v>95</v>
      </c>
      <c r="C115" s="31">
        <f t="shared" si="49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116</v>
      </c>
      <c r="B116" s="71" t="s">
        <v>19</v>
      </c>
      <c r="C116" s="71"/>
      <c r="D116" s="71"/>
      <c r="E116" s="71"/>
      <c r="F116" s="71"/>
      <c r="G116" s="71"/>
      <c r="H116" s="71"/>
      <c r="I116" s="71"/>
      <c r="J116" s="71"/>
      <c r="K116" s="71"/>
    </row>
    <row r="117" spans="1:11" ht="31.5">
      <c r="A117" s="52">
        <v>117</v>
      </c>
      <c r="B117" s="27" t="s">
        <v>20</v>
      </c>
      <c r="C117" s="31">
        <f>C118</f>
        <v>68387227</v>
      </c>
      <c r="D117" s="31">
        <f aca="true" t="shared" si="51" ref="D117:J117">D118</f>
        <v>9488906</v>
      </c>
      <c r="E117" s="31">
        <f t="shared" si="51"/>
        <v>10410790</v>
      </c>
      <c r="F117" s="31">
        <f t="shared" si="51"/>
        <v>10549600</v>
      </c>
      <c r="G117" s="31">
        <f t="shared" si="51"/>
        <v>10698600</v>
      </c>
      <c r="H117" s="31">
        <f t="shared" si="51"/>
        <v>9079777</v>
      </c>
      <c r="I117" s="31">
        <f t="shared" si="51"/>
        <v>9079777</v>
      </c>
      <c r="J117" s="31">
        <f t="shared" si="51"/>
        <v>9079777</v>
      </c>
      <c r="K117" s="29"/>
    </row>
    <row r="118" spans="1:11" ht="15.75">
      <c r="A118" s="52">
        <v>118</v>
      </c>
      <c r="B118" s="27" t="s">
        <v>2</v>
      </c>
      <c r="C118" s="31">
        <f aca="true" t="shared" si="52" ref="C118:J118">C120+C122+C124</f>
        <v>68387227</v>
      </c>
      <c r="D118" s="31">
        <f t="shared" si="52"/>
        <v>9488906</v>
      </c>
      <c r="E118" s="31">
        <f>E120+E122+E124</f>
        <v>10410790</v>
      </c>
      <c r="F118" s="31">
        <f t="shared" si="52"/>
        <v>10549600</v>
      </c>
      <c r="G118" s="31">
        <f t="shared" si="52"/>
        <v>10698600</v>
      </c>
      <c r="H118" s="31">
        <f t="shared" si="52"/>
        <v>9079777</v>
      </c>
      <c r="I118" s="31">
        <f t="shared" si="52"/>
        <v>9079777</v>
      </c>
      <c r="J118" s="31">
        <f t="shared" si="52"/>
        <v>9079777</v>
      </c>
      <c r="K118" s="29"/>
    </row>
    <row r="119" spans="1:11" ht="94.5">
      <c r="A119" s="52">
        <v>119</v>
      </c>
      <c r="B119" s="27" t="s">
        <v>85</v>
      </c>
      <c r="C119" s="31">
        <f>C120</f>
        <v>47425073</v>
      </c>
      <c r="D119" s="31">
        <f aca="true" t="shared" si="53" ref="D119:J119">D120</f>
        <v>6401533</v>
      </c>
      <c r="E119" s="31">
        <f t="shared" si="53"/>
        <v>7680209</v>
      </c>
      <c r="F119" s="31">
        <f t="shared" si="53"/>
        <v>7105000</v>
      </c>
      <c r="G119" s="31">
        <f t="shared" si="53"/>
        <v>7105000</v>
      </c>
      <c r="H119" s="31">
        <f t="shared" si="53"/>
        <v>6377777</v>
      </c>
      <c r="I119" s="31">
        <f t="shared" si="53"/>
        <v>6377777</v>
      </c>
      <c r="J119" s="31">
        <f t="shared" si="53"/>
        <v>6377777</v>
      </c>
      <c r="K119" s="30" t="s">
        <v>60</v>
      </c>
    </row>
    <row r="120" spans="1:11" ht="15.75">
      <c r="A120" s="52">
        <v>120</v>
      </c>
      <c r="B120" s="27" t="s">
        <v>2</v>
      </c>
      <c r="C120" s="31">
        <f>D120+E120+F120+G120+H120+I120+J120</f>
        <v>47425073</v>
      </c>
      <c r="D120" s="31">
        <v>6401533</v>
      </c>
      <c r="E120" s="31">
        <v>7680209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121</v>
      </c>
      <c r="B121" s="27" t="s">
        <v>86</v>
      </c>
      <c r="C121" s="31">
        <f>D121+E121+F121+G121+H121+I121+J121</f>
        <v>18187154</v>
      </c>
      <c r="D121" s="31">
        <f>D122</f>
        <v>2712373</v>
      </c>
      <c r="E121" s="31">
        <f aca="true" t="shared" si="54" ref="E121:J121">E122</f>
        <v>2330581</v>
      </c>
      <c r="F121" s="31">
        <f t="shared" si="54"/>
        <v>3044600</v>
      </c>
      <c r="G121" s="31">
        <f t="shared" si="54"/>
        <v>3193600</v>
      </c>
      <c r="H121" s="31">
        <f t="shared" si="54"/>
        <v>2302000</v>
      </c>
      <c r="I121" s="31">
        <f t="shared" si="54"/>
        <v>2302000</v>
      </c>
      <c r="J121" s="31">
        <f t="shared" si="54"/>
        <v>2302000</v>
      </c>
      <c r="K121" s="29" t="s">
        <v>60</v>
      </c>
    </row>
    <row r="122" spans="1:11" ht="15.75">
      <c r="A122" s="52">
        <v>122</v>
      </c>
      <c r="B122" s="27" t="s">
        <v>2</v>
      </c>
      <c r="C122" s="31">
        <f>D122+E122+F122+G122+H122+I122+J122</f>
        <v>18187154</v>
      </c>
      <c r="D122" s="31">
        <v>2712373</v>
      </c>
      <c r="E122" s="31">
        <v>2330581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123</v>
      </c>
      <c r="B123" s="27" t="s">
        <v>119</v>
      </c>
      <c r="C123" s="31">
        <f>D123+E123+F123+G123+H123+I123+J123</f>
        <v>2775000</v>
      </c>
      <c r="D123" s="31">
        <f>D124</f>
        <v>375000</v>
      </c>
      <c r="E123" s="31">
        <f aca="true" t="shared" si="55" ref="E123:J123">E124</f>
        <v>400000</v>
      </c>
      <c r="F123" s="31">
        <f t="shared" si="55"/>
        <v>400000</v>
      </c>
      <c r="G123" s="31">
        <f t="shared" si="55"/>
        <v>400000</v>
      </c>
      <c r="H123" s="31">
        <f t="shared" si="55"/>
        <v>400000</v>
      </c>
      <c r="I123" s="31">
        <f t="shared" si="55"/>
        <v>400000</v>
      </c>
      <c r="J123" s="31">
        <f t="shared" si="55"/>
        <v>400000</v>
      </c>
      <c r="K123" s="29" t="s">
        <v>61</v>
      </c>
    </row>
    <row r="124" spans="1:11" ht="15.75">
      <c r="A124" s="52">
        <v>124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9:K59"/>
    <mergeCell ref="B68:K68"/>
    <mergeCell ref="B116:K116"/>
    <mergeCell ref="G1:K1"/>
    <mergeCell ref="A2:K2"/>
    <mergeCell ref="C4:J4"/>
    <mergeCell ref="B10:K10"/>
    <mergeCell ref="B33:K33"/>
    <mergeCell ref="B54:K5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PageLayoutView="0" workbookViewId="0" topLeftCell="A1">
      <selection activeCell="A108" sqref="A1:IV16384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1:11" ht="204.75">
      <c r="A1" s="52" t="s">
        <v>14</v>
      </c>
      <c r="B1" s="52" t="s">
        <v>15</v>
      </c>
      <c r="C1" s="84" t="s">
        <v>16</v>
      </c>
      <c r="D1" s="85"/>
      <c r="E1" s="85"/>
      <c r="F1" s="85"/>
      <c r="G1" s="85"/>
      <c r="H1" s="85"/>
      <c r="I1" s="85"/>
      <c r="J1" s="86"/>
      <c r="K1" s="55" t="s">
        <v>17</v>
      </c>
    </row>
    <row r="2" spans="1:11" ht="15.75">
      <c r="A2" s="53"/>
      <c r="B2" s="39"/>
      <c r="C2" s="37" t="s">
        <v>3</v>
      </c>
      <c r="D2" s="37">
        <v>2014</v>
      </c>
      <c r="E2" s="37">
        <v>2015</v>
      </c>
      <c r="F2" s="37">
        <v>2016</v>
      </c>
      <c r="G2" s="37">
        <v>2017</v>
      </c>
      <c r="H2" s="37">
        <v>2018</v>
      </c>
      <c r="I2" s="37">
        <v>2019</v>
      </c>
      <c r="J2" s="37">
        <v>2020</v>
      </c>
      <c r="K2" s="40"/>
    </row>
    <row r="3" spans="1:11" ht="31.5">
      <c r="A3" s="52">
        <v>1</v>
      </c>
      <c r="B3" s="27" t="s">
        <v>4</v>
      </c>
      <c r="C3" s="31">
        <f aca="true" t="shared" si="0" ref="C3:J3">C4+C5+C6</f>
        <v>4415920631.8</v>
      </c>
      <c r="D3" s="31">
        <f t="shared" si="0"/>
        <v>750051485.28</v>
      </c>
      <c r="E3" s="31">
        <f t="shared" si="0"/>
        <v>702137931.52</v>
      </c>
      <c r="F3" s="31">
        <f t="shared" si="0"/>
        <v>601686560</v>
      </c>
      <c r="G3" s="31">
        <f t="shared" si="0"/>
        <v>554302300</v>
      </c>
      <c r="H3" s="31">
        <f t="shared" si="0"/>
        <v>602580785</v>
      </c>
      <c r="I3" s="31">
        <f t="shared" si="0"/>
        <v>602580785</v>
      </c>
      <c r="J3" s="31">
        <f t="shared" si="0"/>
        <v>602580785</v>
      </c>
      <c r="K3" s="28"/>
    </row>
    <row r="4" spans="1:11" ht="15.75">
      <c r="A4" s="52">
        <v>2</v>
      </c>
      <c r="B4" s="27" t="s">
        <v>0</v>
      </c>
      <c r="C4" s="31">
        <f>D4+E4+F4+G4+H4+I4+J4</f>
        <v>64529856</v>
      </c>
      <c r="D4" s="31">
        <f>D85+D23</f>
        <v>63286425</v>
      </c>
      <c r="E4" s="31">
        <f aca="true" t="shared" si="1" ref="E4:J4">E9+E32+E67</f>
        <v>1243431</v>
      </c>
      <c r="F4" s="31">
        <f t="shared" si="1"/>
        <v>0</v>
      </c>
      <c r="G4" s="31">
        <f t="shared" si="1"/>
        <v>0</v>
      </c>
      <c r="H4" s="31">
        <f t="shared" si="1"/>
        <v>0</v>
      </c>
      <c r="I4" s="31">
        <f t="shared" si="1"/>
        <v>0</v>
      </c>
      <c r="J4" s="31">
        <f t="shared" si="1"/>
        <v>0</v>
      </c>
      <c r="K4" s="28"/>
    </row>
    <row r="5" spans="1:11" ht="15.75">
      <c r="A5" s="52">
        <v>3</v>
      </c>
      <c r="B5" s="27" t="s">
        <v>1</v>
      </c>
      <c r="C5" s="31">
        <f>D5+E5+F5+G5+H5+I5+J5</f>
        <v>2573734629.4</v>
      </c>
      <c r="D5" s="31">
        <f aca="true" t="shared" si="2" ref="D5:J5">D10+D33+D58+D68</f>
        <v>404293900</v>
      </c>
      <c r="E5" s="31">
        <f>E10+E33+E58+E68</f>
        <v>376483329.4</v>
      </c>
      <c r="F5" s="31">
        <f t="shared" si="2"/>
        <v>378446900</v>
      </c>
      <c r="G5" s="31">
        <f t="shared" si="2"/>
        <v>304116900</v>
      </c>
      <c r="H5" s="31">
        <f t="shared" si="2"/>
        <v>370131200</v>
      </c>
      <c r="I5" s="31">
        <f t="shared" si="2"/>
        <v>370131200</v>
      </c>
      <c r="J5" s="31">
        <f t="shared" si="2"/>
        <v>370131200</v>
      </c>
      <c r="K5" s="28"/>
    </row>
    <row r="6" spans="1:11" ht="15.75">
      <c r="A6" s="52">
        <v>4</v>
      </c>
      <c r="B6" s="27" t="s">
        <v>2</v>
      </c>
      <c r="C6" s="31">
        <f>D6+E6+F6+G6+H6+I6+J6</f>
        <v>1777656146.4</v>
      </c>
      <c r="D6" s="31">
        <f>D11+D34+D53+D59+D69+D115</f>
        <v>282471160.28</v>
      </c>
      <c r="E6" s="31">
        <f aca="true" t="shared" si="3" ref="E6:J6">E11+E34+E59+E69+E115+E53</f>
        <v>324411171.12</v>
      </c>
      <c r="F6" s="31">
        <f t="shared" si="3"/>
        <v>223239660</v>
      </c>
      <c r="G6" s="31">
        <f t="shared" si="3"/>
        <v>250185400</v>
      </c>
      <c r="H6" s="31">
        <f t="shared" si="3"/>
        <v>232449585</v>
      </c>
      <c r="I6" s="31">
        <f t="shared" si="3"/>
        <v>232449585</v>
      </c>
      <c r="J6" s="31">
        <f t="shared" si="3"/>
        <v>232449585</v>
      </c>
      <c r="K6" s="28"/>
    </row>
    <row r="7" spans="1:11" ht="18.75">
      <c r="A7" s="52">
        <v>5</v>
      </c>
      <c r="B7" s="71" t="s">
        <v>63</v>
      </c>
      <c r="C7" s="71"/>
      <c r="D7" s="71"/>
      <c r="E7" s="71"/>
      <c r="F7" s="71"/>
      <c r="G7" s="71"/>
      <c r="H7" s="71"/>
      <c r="I7" s="71"/>
      <c r="J7" s="71"/>
      <c r="K7" s="71"/>
    </row>
    <row r="8" spans="1:11" ht="31.5">
      <c r="A8" s="52">
        <v>6</v>
      </c>
      <c r="B8" s="27" t="s">
        <v>8</v>
      </c>
      <c r="C8" s="31">
        <f aca="true" t="shared" si="4" ref="C8:J8">C10+C11+C9</f>
        <v>1263649637.48</v>
      </c>
      <c r="D8" s="31">
        <f t="shared" si="4"/>
        <v>317029699.86</v>
      </c>
      <c r="E8" s="31">
        <f t="shared" si="4"/>
        <v>263210407.07</v>
      </c>
      <c r="F8" s="31">
        <f t="shared" si="4"/>
        <v>145694295.55</v>
      </c>
      <c r="G8" s="31">
        <f t="shared" si="4"/>
        <v>129380558</v>
      </c>
      <c r="H8" s="31">
        <f t="shared" si="4"/>
        <v>138906359</v>
      </c>
      <c r="I8" s="31">
        <f t="shared" si="4"/>
        <v>138906359</v>
      </c>
      <c r="J8" s="31">
        <f t="shared" si="4"/>
        <v>138906359</v>
      </c>
      <c r="K8" s="29"/>
    </row>
    <row r="9" spans="1:11" ht="15.75">
      <c r="A9" s="52">
        <v>7</v>
      </c>
      <c r="B9" s="27" t="s">
        <v>0</v>
      </c>
      <c r="C9" s="31">
        <f>D9+E9+F9+G9+H9+I9+J9</f>
        <v>62198700</v>
      </c>
      <c r="D9" s="31">
        <f aca="true" t="shared" si="5" ref="D9:J9">D23</f>
        <v>62198700</v>
      </c>
      <c r="E9" s="31">
        <f t="shared" si="5"/>
        <v>0</v>
      </c>
      <c r="F9" s="31">
        <f t="shared" si="5"/>
        <v>0</v>
      </c>
      <c r="G9" s="31">
        <f t="shared" si="5"/>
        <v>0</v>
      </c>
      <c r="H9" s="31">
        <f t="shared" si="5"/>
        <v>0</v>
      </c>
      <c r="I9" s="31">
        <f t="shared" si="5"/>
        <v>0</v>
      </c>
      <c r="J9" s="31">
        <f t="shared" si="5"/>
        <v>0</v>
      </c>
      <c r="K9" s="29"/>
    </row>
    <row r="10" spans="1:11" ht="15.75">
      <c r="A10" s="52">
        <v>8</v>
      </c>
      <c r="B10" s="27" t="s">
        <v>1</v>
      </c>
      <c r="C10" s="31">
        <f>C13+C24+C29</f>
        <v>546676008.4</v>
      </c>
      <c r="D10" s="31">
        <f>D13+D24+D29</f>
        <v>146533100</v>
      </c>
      <c r="E10" s="31">
        <f aca="true" t="shared" si="6" ref="E10:J10">E13+E24+E28</f>
        <v>125997308.4</v>
      </c>
      <c r="F10" s="31">
        <f t="shared" si="6"/>
        <v>63155000</v>
      </c>
      <c r="G10" s="31">
        <f t="shared" si="6"/>
        <v>41397000</v>
      </c>
      <c r="H10" s="31">
        <f t="shared" si="6"/>
        <v>59326000</v>
      </c>
      <c r="I10" s="31">
        <f t="shared" si="6"/>
        <v>59326000</v>
      </c>
      <c r="J10" s="31">
        <f t="shared" si="6"/>
        <v>59326000</v>
      </c>
      <c r="K10" s="29"/>
    </row>
    <row r="11" spans="1:11" ht="15.75">
      <c r="A11" s="52">
        <v>9</v>
      </c>
      <c r="B11" s="27" t="s">
        <v>2</v>
      </c>
      <c r="C11" s="31">
        <f>D11+E11+F11+G11+H11+I11+J11</f>
        <v>654774929.0799999</v>
      </c>
      <c r="D11" s="31">
        <f>D15+D17+D25+D19+D21</f>
        <v>108297899.86</v>
      </c>
      <c r="E11" s="31">
        <f aca="true" t="shared" si="7" ref="E11:J11">E15+E17+E19+E21+E25+E29</f>
        <v>137213098.67</v>
      </c>
      <c r="F11" s="31">
        <f t="shared" si="7"/>
        <v>82539295.55</v>
      </c>
      <c r="G11" s="31">
        <f t="shared" si="7"/>
        <v>87983558</v>
      </c>
      <c r="H11" s="31">
        <f t="shared" si="7"/>
        <v>79580359</v>
      </c>
      <c r="I11" s="31">
        <f t="shared" si="7"/>
        <v>79580359</v>
      </c>
      <c r="J11" s="31">
        <f t="shared" si="7"/>
        <v>79580359</v>
      </c>
      <c r="K11" s="29"/>
    </row>
    <row r="12" spans="1:11" ht="110.25">
      <c r="A12" s="52">
        <v>10</v>
      </c>
      <c r="B12" s="27" t="s">
        <v>64</v>
      </c>
      <c r="C12" s="31">
        <f>D12+E12+F12+G12+H12+I12+J12</f>
        <v>356503900</v>
      </c>
      <c r="D12" s="31">
        <f aca="true" t="shared" si="8" ref="D12:J12">D13</f>
        <v>33012000</v>
      </c>
      <c r="E12" s="31">
        <f t="shared" si="8"/>
        <v>40961900</v>
      </c>
      <c r="F12" s="31">
        <f t="shared" si="8"/>
        <v>63155000</v>
      </c>
      <c r="G12" s="31">
        <f t="shared" si="8"/>
        <v>41397000</v>
      </c>
      <c r="H12" s="31">
        <f t="shared" si="8"/>
        <v>59326000</v>
      </c>
      <c r="I12" s="31">
        <f t="shared" si="8"/>
        <v>59326000</v>
      </c>
      <c r="J12" s="31">
        <f t="shared" si="8"/>
        <v>59326000</v>
      </c>
      <c r="K12" s="29" t="s">
        <v>51</v>
      </c>
    </row>
    <row r="13" spans="1:11" ht="15.75">
      <c r="A13" s="52">
        <v>11</v>
      </c>
      <c r="B13" s="27" t="s">
        <v>1</v>
      </c>
      <c r="C13" s="31">
        <f>D13+E13+F13+G13+H13+I13+J13</f>
        <v>356503900</v>
      </c>
      <c r="D13" s="31">
        <v>33012000</v>
      </c>
      <c r="E13" s="31">
        <v>40961900</v>
      </c>
      <c r="F13" s="31">
        <v>63155000</v>
      </c>
      <c r="G13" s="31">
        <v>41397000</v>
      </c>
      <c r="H13" s="31">
        <v>59326000</v>
      </c>
      <c r="I13" s="31">
        <v>59326000</v>
      </c>
      <c r="J13" s="31">
        <v>59326000</v>
      </c>
      <c r="K13" s="29"/>
    </row>
    <row r="14" spans="1:11" ht="110.25">
      <c r="A14" s="52">
        <v>12</v>
      </c>
      <c r="B14" s="27" t="s">
        <v>65</v>
      </c>
      <c r="C14" s="31">
        <f aca="true" t="shared" si="9" ref="C14:C25">D14+E14+F14+G14+H14+I14+J14</f>
        <v>378240300.77</v>
      </c>
      <c r="D14" s="31">
        <f aca="true" t="shared" si="10" ref="D14:J14">D15</f>
        <v>57250919.96</v>
      </c>
      <c r="E14" s="31">
        <f t="shared" si="10"/>
        <v>58183985.01</v>
      </c>
      <c r="F14" s="31">
        <f t="shared" si="10"/>
        <v>36612924.8</v>
      </c>
      <c r="G14" s="31">
        <f t="shared" si="10"/>
        <v>52581952</v>
      </c>
      <c r="H14" s="31">
        <f t="shared" si="10"/>
        <v>57870173</v>
      </c>
      <c r="I14" s="31">
        <f t="shared" si="10"/>
        <v>57870173</v>
      </c>
      <c r="J14" s="31">
        <f t="shared" si="10"/>
        <v>57870173</v>
      </c>
      <c r="K14" s="29" t="s">
        <v>51</v>
      </c>
    </row>
    <row r="15" spans="1:11" ht="15.75">
      <c r="A15" s="52">
        <v>13</v>
      </c>
      <c r="B15" s="27" t="s">
        <v>2</v>
      </c>
      <c r="C15" s="31">
        <f t="shared" si="9"/>
        <v>378240300.77</v>
      </c>
      <c r="D15" s="31">
        <v>57250919.96</v>
      </c>
      <c r="E15" s="31">
        <v>58183985.01</v>
      </c>
      <c r="F15" s="31">
        <v>36612924.8</v>
      </c>
      <c r="G15" s="31">
        <v>52581952</v>
      </c>
      <c r="H15" s="31">
        <v>57870173</v>
      </c>
      <c r="I15" s="31">
        <v>57870173</v>
      </c>
      <c r="J15" s="31">
        <v>57870173</v>
      </c>
      <c r="K15" s="29"/>
    </row>
    <row r="16" spans="1:11" ht="110.25">
      <c r="A16" s="52">
        <v>14</v>
      </c>
      <c r="B16" s="27" t="s">
        <v>66</v>
      </c>
      <c r="C16" s="31">
        <f t="shared" si="9"/>
        <v>119329704.43</v>
      </c>
      <c r="D16" s="31">
        <f>D17</f>
        <v>10772178.06</v>
      </c>
      <c r="E16" s="31">
        <f aca="true" t="shared" si="11" ref="E16:J16">E17</f>
        <v>25504841.62</v>
      </c>
      <c r="F16" s="31">
        <f t="shared" si="11"/>
        <v>31189270.75</v>
      </c>
      <c r="G16" s="31">
        <f t="shared" si="11"/>
        <v>20187806</v>
      </c>
      <c r="H16" s="31">
        <f t="shared" si="11"/>
        <v>10558536</v>
      </c>
      <c r="I16" s="31">
        <f t="shared" si="11"/>
        <v>10558536</v>
      </c>
      <c r="J16" s="31">
        <f t="shared" si="11"/>
        <v>10558536</v>
      </c>
      <c r="K16" s="29" t="s">
        <v>51</v>
      </c>
    </row>
    <row r="17" spans="1:11" ht="15.75">
      <c r="A17" s="52">
        <v>15</v>
      </c>
      <c r="B17" s="27" t="s">
        <v>2</v>
      </c>
      <c r="C17" s="31">
        <f t="shared" si="9"/>
        <v>119329704.43</v>
      </c>
      <c r="D17" s="31">
        <v>10772178.06</v>
      </c>
      <c r="E17" s="31">
        <v>25504841.62</v>
      </c>
      <c r="F17" s="31">
        <v>31189270.75</v>
      </c>
      <c r="G17" s="31">
        <v>20187806</v>
      </c>
      <c r="H17" s="31">
        <v>10558536</v>
      </c>
      <c r="I17" s="31">
        <v>10558536</v>
      </c>
      <c r="J17" s="31">
        <v>10558536</v>
      </c>
      <c r="K17" s="29"/>
    </row>
    <row r="18" spans="1:11" ht="94.5">
      <c r="A18" s="52">
        <v>16</v>
      </c>
      <c r="B18" s="27" t="s">
        <v>67</v>
      </c>
      <c r="C18" s="31">
        <f t="shared" si="9"/>
        <v>83547017.86</v>
      </c>
      <c r="D18" s="31">
        <f>D19</f>
        <v>9719913.86</v>
      </c>
      <c r="E18" s="31">
        <f aca="true" t="shared" si="12" ref="E18:J18">E19</f>
        <v>11722704</v>
      </c>
      <c r="F18" s="31">
        <f t="shared" si="12"/>
        <v>14350000</v>
      </c>
      <c r="G18" s="31">
        <f t="shared" si="12"/>
        <v>14976700</v>
      </c>
      <c r="H18" s="31">
        <f t="shared" si="12"/>
        <v>10925900</v>
      </c>
      <c r="I18" s="31">
        <f t="shared" si="12"/>
        <v>10925900</v>
      </c>
      <c r="J18" s="31">
        <f t="shared" si="12"/>
        <v>10925900</v>
      </c>
      <c r="K18" s="29" t="s">
        <v>51</v>
      </c>
    </row>
    <row r="19" spans="1:11" ht="15.75">
      <c r="A19" s="52">
        <v>17</v>
      </c>
      <c r="B19" s="27" t="s">
        <v>2</v>
      </c>
      <c r="C19" s="31">
        <f t="shared" si="9"/>
        <v>83547017.86</v>
      </c>
      <c r="D19" s="31">
        <v>9719913.86</v>
      </c>
      <c r="E19" s="31">
        <v>11722704</v>
      </c>
      <c r="F19" s="31">
        <v>14350000</v>
      </c>
      <c r="G19" s="31">
        <v>14976700</v>
      </c>
      <c r="H19" s="31">
        <v>10925900</v>
      </c>
      <c r="I19" s="31">
        <v>10925900</v>
      </c>
      <c r="J19" s="31">
        <v>10925900</v>
      </c>
      <c r="K19" s="29"/>
    </row>
    <row r="20" spans="1:11" ht="94.5">
      <c r="A20" s="52">
        <v>18</v>
      </c>
      <c r="B20" s="27" t="s">
        <v>68</v>
      </c>
      <c r="C20" s="31">
        <f t="shared" si="9"/>
        <v>1873579.69</v>
      </c>
      <c r="D20" s="31">
        <f>D21</f>
        <v>189529.69</v>
      </c>
      <c r="E20" s="31">
        <f aca="true" t="shared" si="13" ref="E20:J20">E21</f>
        <v>382600</v>
      </c>
      <c r="F20" s="31">
        <f t="shared" si="13"/>
        <v>387100</v>
      </c>
      <c r="G20" s="31">
        <f t="shared" si="13"/>
        <v>237100</v>
      </c>
      <c r="H20" s="31">
        <f t="shared" si="13"/>
        <v>225750</v>
      </c>
      <c r="I20" s="31">
        <f t="shared" si="13"/>
        <v>225750</v>
      </c>
      <c r="J20" s="31">
        <f t="shared" si="13"/>
        <v>225750</v>
      </c>
      <c r="K20" s="29" t="s">
        <v>51</v>
      </c>
    </row>
    <row r="21" spans="1:11" ht="15.75">
      <c r="A21" s="52">
        <v>19</v>
      </c>
      <c r="B21" s="27" t="s">
        <v>2</v>
      </c>
      <c r="C21" s="31">
        <f t="shared" si="9"/>
        <v>1873579.69</v>
      </c>
      <c r="D21" s="31">
        <v>189529.69</v>
      </c>
      <c r="E21" s="31">
        <v>382600</v>
      </c>
      <c r="F21" s="31">
        <v>387100</v>
      </c>
      <c r="G21" s="31">
        <v>237100</v>
      </c>
      <c r="H21" s="31">
        <v>225750</v>
      </c>
      <c r="I21" s="31">
        <v>225750</v>
      </c>
      <c r="J21" s="31">
        <v>225750</v>
      </c>
      <c r="K21" s="29"/>
    </row>
    <row r="22" spans="1:11" ht="47.25">
      <c r="A22" s="52">
        <v>20</v>
      </c>
      <c r="B22" s="27" t="s">
        <v>69</v>
      </c>
      <c r="C22" s="31">
        <f>C24+C25+C23</f>
        <v>323635134.73</v>
      </c>
      <c r="D22" s="31">
        <f>D24+D25+D23</f>
        <v>206085158.29</v>
      </c>
      <c r="E22" s="31">
        <f aca="true" t="shared" si="14" ref="E22:J22">E24+E25</f>
        <v>117549976.44</v>
      </c>
      <c r="F22" s="31">
        <f t="shared" si="14"/>
        <v>0</v>
      </c>
      <c r="G22" s="31">
        <f t="shared" si="14"/>
        <v>0</v>
      </c>
      <c r="H22" s="31">
        <f t="shared" si="14"/>
        <v>0</v>
      </c>
      <c r="I22" s="31">
        <f t="shared" si="14"/>
        <v>0</v>
      </c>
      <c r="J22" s="31">
        <f t="shared" si="14"/>
        <v>0</v>
      </c>
      <c r="K22" s="29" t="s">
        <v>52</v>
      </c>
    </row>
    <row r="23" spans="1:11" ht="15.75">
      <c r="A23" s="52">
        <v>21</v>
      </c>
      <c r="B23" s="27" t="s">
        <v>0</v>
      </c>
      <c r="C23" s="31">
        <f t="shared" si="9"/>
        <v>62198700</v>
      </c>
      <c r="D23" s="31">
        <v>62198700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29"/>
    </row>
    <row r="24" spans="1:11" ht="15.75">
      <c r="A24" s="52">
        <v>22</v>
      </c>
      <c r="B24" s="27" t="s">
        <v>1</v>
      </c>
      <c r="C24" s="31">
        <f t="shared" si="9"/>
        <v>189912108.4</v>
      </c>
      <c r="D24" s="31">
        <v>113521100</v>
      </c>
      <c r="E24" s="31">
        <v>76391008.4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9"/>
    </row>
    <row r="25" spans="1:11" ht="15.75">
      <c r="A25" s="52">
        <v>23</v>
      </c>
      <c r="B25" s="27" t="s">
        <v>2</v>
      </c>
      <c r="C25" s="31">
        <f t="shared" si="9"/>
        <v>71524326.33</v>
      </c>
      <c r="D25" s="31">
        <v>30365358.29</v>
      </c>
      <c r="E25" s="31">
        <v>41158968.04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29"/>
    </row>
    <row r="26" spans="1:11" ht="78.75">
      <c r="A26" s="52">
        <v>26</v>
      </c>
      <c r="B26" s="27" t="s">
        <v>109</v>
      </c>
      <c r="C26" s="31">
        <f>C27+C28+C29</f>
        <v>8904400</v>
      </c>
      <c r="D26" s="31">
        <f aca="true" t="shared" si="15" ref="D26:J26">D27+D28+D29</f>
        <v>0</v>
      </c>
      <c r="E26" s="31">
        <f>E27+E28+E29</f>
        <v>8904400</v>
      </c>
      <c r="F26" s="31">
        <f t="shared" si="15"/>
        <v>0</v>
      </c>
      <c r="G26" s="31">
        <f t="shared" si="15"/>
        <v>0</v>
      </c>
      <c r="H26" s="31">
        <f t="shared" si="15"/>
        <v>0</v>
      </c>
      <c r="I26" s="31">
        <f t="shared" si="15"/>
        <v>0</v>
      </c>
      <c r="J26" s="31">
        <f t="shared" si="15"/>
        <v>0</v>
      </c>
      <c r="K26" s="29"/>
    </row>
    <row r="27" spans="1:11" ht="15.75">
      <c r="A27" s="52">
        <v>27</v>
      </c>
      <c r="B27" s="27" t="s">
        <v>0</v>
      </c>
      <c r="C27" s="31">
        <f>D27+E27+F27+G27+H27+I27+J27</f>
        <v>0</v>
      </c>
      <c r="D27" s="31"/>
      <c r="E27" s="31"/>
      <c r="F27" s="31"/>
      <c r="G27" s="31"/>
      <c r="H27" s="31"/>
      <c r="I27" s="31"/>
      <c r="J27" s="31"/>
      <c r="K27" s="29"/>
    </row>
    <row r="28" spans="1:11" ht="15.75">
      <c r="A28" s="52">
        <v>28</v>
      </c>
      <c r="B28" s="27" t="s">
        <v>1</v>
      </c>
      <c r="C28" s="31">
        <f>D28+E28+F28+G28+H28+I28+J28</f>
        <v>8644400</v>
      </c>
      <c r="D28" s="31">
        <v>0</v>
      </c>
      <c r="E28" s="31">
        <v>8644400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52">
        <v>29</v>
      </c>
      <c r="B29" s="27" t="s">
        <v>2</v>
      </c>
      <c r="C29" s="31">
        <f>D29+E29+F29+G29+H29+I29+J29</f>
        <v>260000</v>
      </c>
      <c r="D29" s="31">
        <v>0</v>
      </c>
      <c r="E29" s="31">
        <v>260000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8.75">
      <c r="A30" s="52">
        <v>30</v>
      </c>
      <c r="B30" s="71" t="s">
        <v>88</v>
      </c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31.5">
      <c r="A31" s="52">
        <v>31</v>
      </c>
      <c r="B31" s="27" t="s">
        <v>10</v>
      </c>
      <c r="C31" s="31">
        <f>D31+E31+F31+G31+H31+I31+J31</f>
        <v>2821297070.51</v>
      </c>
      <c r="D31" s="31">
        <f aca="true" t="shared" si="16" ref="D31:J31">D32+D33+D34</f>
        <v>371858498.21000004</v>
      </c>
      <c r="E31" s="31">
        <f t="shared" si="16"/>
        <v>387133330.53999996</v>
      </c>
      <c r="F31" s="31">
        <f t="shared" si="16"/>
        <v>412803586.76</v>
      </c>
      <c r="G31" s="31">
        <f t="shared" si="16"/>
        <v>381663438</v>
      </c>
      <c r="H31" s="31">
        <f t="shared" si="16"/>
        <v>422612739</v>
      </c>
      <c r="I31" s="31">
        <f t="shared" si="16"/>
        <v>422612739</v>
      </c>
      <c r="J31" s="31">
        <f t="shared" si="16"/>
        <v>422612739</v>
      </c>
      <c r="K31" s="29"/>
    </row>
    <row r="32" spans="1:11" ht="15.75">
      <c r="A32" s="52">
        <v>32</v>
      </c>
      <c r="B32" s="27" t="s">
        <v>0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ht="15.75">
      <c r="A33" s="52">
        <v>33</v>
      </c>
      <c r="B33" s="27" t="s">
        <v>1</v>
      </c>
      <c r="C33" s="31">
        <f>D33+E33+F33+G33+H33+I33+J33</f>
        <v>1944477300</v>
      </c>
      <c r="D33" s="31">
        <f aca="true" t="shared" si="17" ref="D33:J33">D36+D39+D42</f>
        <v>238232000</v>
      </c>
      <c r="E33" s="31">
        <f t="shared" si="17"/>
        <v>237908300</v>
      </c>
      <c r="F33" s="31">
        <f t="shared" si="17"/>
        <v>307036000</v>
      </c>
      <c r="G33" s="31">
        <f t="shared" si="17"/>
        <v>254464000</v>
      </c>
      <c r="H33" s="31">
        <f t="shared" si="17"/>
        <v>302279000</v>
      </c>
      <c r="I33" s="31">
        <f t="shared" si="17"/>
        <v>302279000</v>
      </c>
      <c r="J33" s="31">
        <f t="shared" si="17"/>
        <v>302279000</v>
      </c>
      <c r="K33" s="29"/>
    </row>
    <row r="34" spans="1:11" ht="15.75">
      <c r="A34" s="52">
        <v>34</v>
      </c>
      <c r="B34" s="27" t="s">
        <v>2</v>
      </c>
      <c r="C34" s="31">
        <f>D34+E34+F34+G34+H34+I34+J34</f>
        <v>876819770.51</v>
      </c>
      <c r="D34" s="31">
        <f>D37+D40+D44+D46+D50+D48</f>
        <v>133626498.21000001</v>
      </c>
      <c r="E34" s="31">
        <f aca="true" t="shared" si="18" ref="E34:J34">E37+E40+E44+E46+E48+E50</f>
        <v>149225030.54</v>
      </c>
      <c r="F34" s="31">
        <f t="shared" si="18"/>
        <v>105767586.75999999</v>
      </c>
      <c r="G34" s="31">
        <f t="shared" si="18"/>
        <v>127199438</v>
      </c>
      <c r="H34" s="31">
        <f t="shared" si="18"/>
        <v>120333739</v>
      </c>
      <c r="I34" s="31">
        <f t="shared" si="18"/>
        <v>120333739</v>
      </c>
      <c r="J34" s="31">
        <f t="shared" si="18"/>
        <v>120333739</v>
      </c>
      <c r="K34" s="29"/>
    </row>
    <row r="35" spans="1:11" ht="141.75">
      <c r="A35" s="52">
        <v>35</v>
      </c>
      <c r="B35" s="27" t="s">
        <v>71</v>
      </c>
      <c r="C35" s="31">
        <f>C36</f>
        <v>1848591300</v>
      </c>
      <c r="D35" s="31">
        <f>D36</f>
        <v>225003000</v>
      </c>
      <c r="E35" s="31">
        <f aca="true" t="shared" si="19" ref="E35:J35">E36</f>
        <v>224759300</v>
      </c>
      <c r="F35" s="31">
        <f t="shared" si="19"/>
        <v>293334000</v>
      </c>
      <c r="G35" s="31">
        <f t="shared" si="19"/>
        <v>240169000</v>
      </c>
      <c r="H35" s="31">
        <f t="shared" si="19"/>
        <v>288442000</v>
      </c>
      <c r="I35" s="31">
        <f t="shared" si="19"/>
        <v>288442000</v>
      </c>
      <c r="J35" s="31">
        <f t="shared" si="19"/>
        <v>288442000</v>
      </c>
      <c r="K35" s="29" t="s">
        <v>53</v>
      </c>
    </row>
    <row r="36" spans="1:11" ht="15.75">
      <c r="A36" s="52">
        <v>36</v>
      </c>
      <c r="B36" s="27" t="s">
        <v>1</v>
      </c>
      <c r="C36" s="31">
        <f aca="true" t="shared" si="20" ref="C36:C46">D36+E36+F36+G36+H36+I36+J36</f>
        <v>1848591300</v>
      </c>
      <c r="D36" s="31">
        <v>225003000</v>
      </c>
      <c r="E36" s="31">
        <v>224759300</v>
      </c>
      <c r="F36" s="31">
        <v>293334000</v>
      </c>
      <c r="G36" s="31">
        <v>240169000</v>
      </c>
      <c r="H36" s="31">
        <v>288442000</v>
      </c>
      <c r="I36" s="31">
        <v>288442000</v>
      </c>
      <c r="J36" s="31">
        <v>288442000</v>
      </c>
      <c r="K36" s="29"/>
    </row>
    <row r="37" spans="1:11" ht="15.75">
      <c r="A37" s="52">
        <v>37</v>
      </c>
      <c r="B37" s="27" t="s">
        <v>2</v>
      </c>
      <c r="C37" s="31">
        <f t="shared" si="20"/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29"/>
    </row>
    <row r="38" spans="1:11" ht="78.75">
      <c r="A38" s="52">
        <v>38</v>
      </c>
      <c r="B38" s="27" t="s">
        <v>72</v>
      </c>
      <c r="C38" s="31">
        <f t="shared" si="20"/>
        <v>99962079.17</v>
      </c>
      <c r="D38" s="31">
        <f>D39+D40</f>
        <v>13738079.17</v>
      </c>
      <c r="E38" s="31">
        <f aca="true" t="shared" si="21" ref="E38:J38">E39+E40</f>
        <v>13716000</v>
      </c>
      <c r="F38" s="31">
        <f t="shared" si="21"/>
        <v>14302000</v>
      </c>
      <c r="G38" s="31">
        <f t="shared" si="21"/>
        <v>14895000</v>
      </c>
      <c r="H38" s="31">
        <f t="shared" si="21"/>
        <v>14437000</v>
      </c>
      <c r="I38" s="31">
        <f t="shared" si="21"/>
        <v>14437000</v>
      </c>
      <c r="J38" s="31">
        <f t="shared" si="21"/>
        <v>14437000</v>
      </c>
      <c r="K38" s="29">
        <v>19.2</v>
      </c>
    </row>
    <row r="39" spans="1:11" ht="15.75">
      <c r="A39" s="52">
        <v>39</v>
      </c>
      <c r="B39" s="27" t="s">
        <v>1</v>
      </c>
      <c r="C39" s="31">
        <f>D39+E39+F39+G39+H39+I39+J39</f>
        <v>95812000</v>
      </c>
      <c r="D39" s="31">
        <v>13188000</v>
      </c>
      <c r="E39" s="31">
        <v>13116000</v>
      </c>
      <c r="F39" s="31">
        <v>13702000</v>
      </c>
      <c r="G39" s="31">
        <v>14295000</v>
      </c>
      <c r="H39" s="31">
        <v>13837000</v>
      </c>
      <c r="I39" s="31">
        <v>13837000</v>
      </c>
      <c r="J39" s="31">
        <v>13837000</v>
      </c>
      <c r="K39" s="29"/>
    </row>
    <row r="40" spans="1:11" ht="15.75">
      <c r="A40" s="52">
        <v>40</v>
      </c>
      <c r="B40" s="27" t="s">
        <v>2</v>
      </c>
      <c r="C40" s="31">
        <f>D40+E40+F40+G40+H40+I40+J40</f>
        <v>4150079.17</v>
      </c>
      <c r="D40" s="31">
        <v>550079.17</v>
      </c>
      <c r="E40" s="31">
        <v>600000</v>
      </c>
      <c r="F40" s="31">
        <v>600000</v>
      </c>
      <c r="G40" s="31">
        <v>600000</v>
      </c>
      <c r="H40" s="31">
        <v>600000</v>
      </c>
      <c r="I40" s="31">
        <v>600000</v>
      </c>
      <c r="J40" s="31">
        <v>600000</v>
      </c>
      <c r="K40" s="29"/>
    </row>
    <row r="41" spans="1:11" ht="94.5">
      <c r="A41" s="52">
        <v>41</v>
      </c>
      <c r="B41" s="27" t="s">
        <v>73</v>
      </c>
      <c r="C41" s="31">
        <f>D41+E41+F41+G41+H41+I41+J41</f>
        <v>74000</v>
      </c>
      <c r="D41" s="31">
        <f aca="true" t="shared" si="22" ref="D41:J41">D42</f>
        <v>41000</v>
      </c>
      <c r="E41" s="31">
        <f t="shared" si="22"/>
        <v>33000</v>
      </c>
      <c r="F41" s="31">
        <f t="shared" si="22"/>
        <v>0</v>
      </c>
      <c r="G41" s="31">
        <f t="shared" si="22"/>
        <v>0</v>
      </c>
      <c r="H41" s="31">
        <f t="shared" si="22"/>
        <v>0</v>
      </c>
      <c r="I41" s="31">
        <f t="shared" si="22"/>
        <v>0</v>
      </c>
      <c r="J41" s="31">
        <f t="shared" si="22"/>
        <v>0</v>
      </c>
      <c r="K41" s="29">
        <v>21.22</v>
      </c>
    </row>
    <row r="42" spans="1:11" ht="15.75">
      <c r="A42" s="52">
        <v>42</v>
      </c>
      <c r="B42" s="27" t="s">
        <v>1</v>
      </c>
      <c r="C42" s="31">
        <f t="shared" si="20"/>
        <v>74000</v>
      </c>
      <c r="D42" s="31">
        <v>41000</v>
      </c>
      <c r="E42" s="31">
        <v>33000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/>
    </row>
    <row r="43" spans="1:11" ht="94.5">
      <c r="A43" s="52">
        <v>43</v>
      </c>
      <c r="B43" s="27" t="s">
        <v>110</v>
      </c>
      <c r="C43" s="31">
        <f t="shared" si="20"/>
        <v>638608340.94</v>
      </c>
      <c r="D43" s="31">
        <f>D44</f>
        <v>106469528.43</v>
      </c>
      <c r="E43" s="31">
        <f aca="true" t="shared" si="23" ref="E43:J43">E44</f>
        <v>102598464.75</v>
      </c>
      <c r="F43" s="31">
        <f t="shared" si="23"/>
        <v>60306043.76</v>
      </c>
      <c r="G43" s="31">
        <f t="shared" si="23"/>
        <v>84211879</v>
      </c>
      <c r="H43" s="31">
        <f t="shared" si="23"/>
        <v>95007475</v>
      </c>
      <c r="I43" s="31">
        <f t="shared" si="23"/>
        <v>95007475</v>
      </c>
      <c r="J43" s="31">
        <f t="shared" si="23"/>
        <v>95007475</v>
      </c>
      <c r="K43" s="29" t="s">
        <v>54</v>
      </c>
    </row>
    <row r="44" spans="1:11" ht="15.75">
      <c r="A44" s="52">
        <v>44</v>
      </c>
      <c r="B44" s="27" t="s">
        <v>2</v>
      </c>
      <c r="C44" s="31">
        <f t="shared" si="20"/>
        <v>638608340.94</v>
      </c>
      <c r="D44" s="31">
        <v>106469528.43</v>
      </c>
      <c r="E44" s="31">
        <v>102598464.75</v>
      </c>
      <c r="F44" s="31">
        <v>60306043.76</v>
      </c>
      <c r="G44" s="31">
        <v>84211879</v>
      </c>
      <c r="H44" s="31">
        <v>95007475</v>
      </c>
      <c r="I44" s="31">
        <v>95007475</v>
      </c>
      <c r="J44" s="31">
        <v>95007475</v>
      </c>
      <c r="K44" s="29"/>
    </row>
    <row r="45" spans="1:11" ht="94.5">
      <c r="A45" s="52">
        <v>45</v>
      </c>
      <c r="B45" s="27" t="s">
        <v>111</v>
      </c>
      <c r="C45" s="31">
        <f t="shared" si="20"/>
        <v>219065342.51</v>
      </c>
      <c r="D45" s="31">
        <f aca="true" t="shared" si="24" ref="D45:J45">D46</f>
        <v>24597627.72</v>
      </c>
      <c r="E45" s="31">
        <f t="shared" si="24"/>
        <v>43947565.79</v>
      </c>
      <c r="F45" s="31">
        <f t="shared" si="24"/>
        <v>42857543</v>
      </c>
      <c r="G45" s="31">
        <f t="shared" si="24"/>
        <v>40488559</v>
      </c>
      <c r="H45" s="31">
        <f t="shared" si="24"/>
        <v>22391349</v>
      </c>
      <c r="I45" s="31">
        <f t="shared" si="24"/>
        <v>22391349</v>
      </c>
      <c r="J45" s="31">
        <f t="shared" si="24"/>
        <v>22391349</v>
      </c>
      <c r="K45" s="29" t="s">
        <v>54</v>
      </c>
    </row>
    <row r="46" spans="1:11" ht="15.75">
      <c r="A46" s="52">
        <v>46</v>
      </c>
      <c r="B46" s="27" t="s">
        <v>2</v>
      </c>
      <c r="C46" s="31">
        <f t="shared" si="20"/>
        <v>219065342.51</v>
      </c>
      <c r="D46" s="31">
        <v>24597627.72</v>
      </c>
      <c r="E46" s="31">
        <v>43947565.79</v>
      </c>
      <c r="F46" s="31">
        <v>42857543</v>
      </c>
      <c r="G46" s="31">
        <v>40488559</v>
      </c>
      <c r="H46" s="31">
        <v>22391349</v>
      </c>
      <c r="I46" s="31">
        <v>22391349</v>
      </c>
      <c r="J46" s="31">
        <v>22391349</v>
      </c>
      <c r="K46" s="29"/>
    </row>
    <row r="47" spans="1:11" ht="78.75">
      <c r="A47" s="52">
        <v>47</v>
      </c>
      <c r="B47" s="27" t="s">
        <v>112</v>
      </c>
      <c r="C47" s="31">
        <f>D47+E47+F47+G47+H47+I47+J47</f>
        <v>14546007.89</v>
      </c>
      <c r="D47" s="31">
        <f>D48</f>
        <v>1934262.89</v>
      </c>
      <c r="E47" s="31">
        <f aca="true" t="shared" si="25" ref="E47:J47">E48</f>
        <v>2004000</v>
      </c>
      <c r="F47" s="31">
        <f t="shared" si="25"/>
        <v>2004000</v>
      </c>
      <c r="G47" s="31">
        <f t="shared" si="25"/>
        <v>1824000</v>
      </c>
      <c r="H47" s="31">
        <f t="shared" si="25"/>
        <v>2259915</v>
      </c>
      <c r="I47" s="31">
        <f t="shared" si="25"/>
        <v>2259915</v>
      </c>
      <c r="J47" s="31">
        <f t="shared" si="25"/>
        <v>2259915</v>
      </c>
      <c r="K47" s="29" t="s">
        <v>54</v>
      </c>
    </row>
    <row r="48" spans="1:11" ht="15.75">
      <c r="A48" s="52">
        <v>48</v>
      </c>
      <c r="B48" s="27" t="s">
        <v>2</v>
      </c>
      <c r="C48" s="31">
        <f>D48+E48+F48+G48+H48+I48+J48</f>
        <v>14546007.89</v>
      </c>
      <c r="D48" s="31">
        <v>1934262.89</v>
      </c>
      <c r="E48" s="31">
        <v>2004000</v>
      </c>
      <c r="F48" s="31">
        <v>2004000</v>
      </c>
      <c r="G48" s="31">
        <v>1824000</v>
      </c>
      <c r="H48" s="31">
        <v>2259915</v>
      </c>
      <c r="I48" s="31">
        <v>2259915</v>
      </c>
      <c r="J48" s="31">
        <v>2259915</v>
      </c>
      <c r="K48" s="29"/>
    </row>
    <row r="49" spans="1:11" ht="63">
      <c r="A49" s="52">
        <v>49</v>
      </c>
      <c r="B49" s="27" t="s">
        <v>113</v>
      </c>
      <c r="C49" s="31">
        <f aca="true" t="shared" si="26" ref="C49:J49">C50</f>
        <v>450000</v>
      </c>
      <c r="D49" s="31">
        <f t="shared" si="26"/>
        <v>75000</v>
      </c>
      <c r="E49" s="31">
        <f t="shared" si="26"/>
        <v>75000</v>
      </c>
      <c r="F49" s="31">
        <f t="shared" si="26"/>
        <v>0</v>
      </c>
      <c r="G49" s="31">
        <f t="shared" si="26"/>
        <v>75000</v>
      </c>
      <c r="H49" s="31">
        <f t="shared" si="26"/>
        <v>75000</v>
      </c>
      <c r="I49" s="31">
        <f t="shared" si="26"/>
        <v>75000</v>
      </c>
      <c r="J49" s="31">
        <f t="shared" si="26"/>
        <v>75000</v>
      </c>
      <c r="K49" s="29" t="s">
        <v>54</v>
      </c>
    </row>
    <row r="50" spans="1:11" ht="15.75">
      <c r="A50" s="52">
        <v>50</v>
      </c>
      <c r="B50" s="27" t="s">
        <v>2</v>
      </c>
      <c r="C50" s="31">
        <f>D50+E50+F50+G50+H50+I50+J50</f>
        <v>450000</v>
      </c>
      <c r="D50" s="31">
        <v>75000</v>
      </c>
      <c r="E50" s="31">
        <v>75000</v>
      </c>
      <c r="F50" s="31">
        <v>0</v>
      </c>
      <c r="G50" s="31">
        <v>75000</v>
      </c>
      <c r="H50" s="31">
        <v>75000</v>
      </c>
      <c r="I50" s="31">
        <v>75000</v>
      </c>
      <c r="J50" s="31">
        <v>75000</v>
      </c>
      <c r="K50" s="29"/>
    </row>
    <row r="51" spans="1:11" ht="18.75">
      <c r="A51" s="52">
        <v>51</v>
      </c>
      <c r="B51" s="71" t="s">
        <v>91</v>
      </c>
      <c r="C51" s="71"/>
      <c r="D51" s="71"/>
      <c r="E51" s="71"/>
      <c r="F51" s="71"/>
      <c r="G51" s="71"/>
      <c r="H51" s="71"/>
      <c r="I51" s="71"/>
      <c r="J51" s="71"/>
      <c r="K51" s="71"/>
    </row>
    <row r="52" spans="1:11" ht="31.5">
      <c r="A52" s="52">
        <v>52</v>
      </c>
      <c r="B52" s="27" t="s">
        <v>18</v>
      </c>
      <c r="C52" s="31">
        <f>C53</f>
        <v>122860799.55</v>
      </c>
      <c r="D52" s="31">
        <f aca="true" t="shared" si="27" ref="D52:J52">D53</f>
        <v>17368007.12</v>
      </c>
      <c r="E52" s="31">
        <f t="shared" si="27"/>
        <v>17395626.74</v>
      </c>
      <c r="F52" s="31">
        <f t="shared" si="27"/>
        <v>16656951.69</v>
      </c>
      <c r="G52" s="31">
        <f t="shared" si="27"/>
        <v>18542294</v>
      </c>
      <c r="H52" s="31">
        <f t="shared" si="27"/>
        <v>17632640</v>
      </c>
      <c r="I52" s="31">
        <f t="shared" si="27"/>
        <v>17632640</v>
      </c>
      <c r="J52" s="31">
        <f t="shared" si="27"/>
        <v>17632640</v>
      </c>
      <c r="K52" s="29"/>
    </row>
    <row r="53" spans="1:11" ht="15.75">
      <c r="A53" s="52">
        <v>53</v>
      </c>
      <c r="B53" s="27" t="s">
        <v>2</v>
      </c>
      <c r="C53" s="31">
        <f>C55</f>
        <v>122860799.55</v>
      </c>
      <c r="D53" s="31">
        <f aca="true" t="shared" si="28" ref="D53:J53">D55</f>
        <v>17368007.12</v>
      </c>
      <c r="E53" s="31">
        <f t="shared" si="28"/>
        <v>17395626.74</v>
      </c>
      <c r="F53" s="31">
        <f t="shared" si="28"/>
        <v>16656951.69</v>
      </c>
      <c r="G53" s="31">
        <f t="shared" si="28"/>
        <v>18542294</v>
      </c>
      <c r="H53" s="31">
        <f t="shared" si="28"/>
        <v>17632640</v>
      </c>
      <c r="I53" s="31">
        <f t="shared" si="28"/>
        <v>17632640</v>
      </c>
      <c r="J53" s="31">
        <f t="shared" si="28"/>
        <v>17632640</v>
      </c>
      <c r="K53" s="29"/>
    </row>
    <row r="54" spans="1:11" ht="78.75">
      <c r="A54" s="52">
        <v>54</v>
      </c>
      <c r="B54" s="27" t="s">
        <v>78</v>
      </c>
      <c r="C54" s="31">
        <f>D54+E54+F54+G54+H54+I54+J54</f>
        <v>122860799.55</v>
      </c>
      <c r="D54" s="31">
        <f>D55</f>
        <v>17368007.12</v>
      </c>
      <c r="E54" s="31">
        <f aca="true" t="shared" si="29" ref="E54:J54">E55</f>
        <v>17395626.74</v>
      </c>
      <c r="F54" s="31">
        <f t="shared" si="29"/>
        <v>16656951.69</v>
      </c>
      <c r="G54" s="31">
        <f t="shared" si="29"/>
        <v>18542294</v>
      </c>
      <c r="H54" s="31">
        <f t="shared" si="29"/>
        <v>17632640</v>
      </c>
      <c r="I54" s="31">
        <f t="shared" si="29"/>
        <v>17632640</v>
      </c>
      <c r="J54" s="31">
        <f t="shared" si="29"/>
        <v>17632640</v>
      </c>
      <c r="K54" s="29" t="s">
        <v>55</v>
      </c>
    </row>
    <row r="55" spans="1:11" ht="15.75">
      <c r="A55" s="52">
        <v>55</v>
      </c>
      <c r="B55" s="27" t="s">
        <v>2</v>
      </c>
      <c r="C55" s="31">
        <f>D55+E55+F55+G55+H55+I55+J55</f>
        <v>122860799.55</v>
      </c>
      <c r="D55" s="31">
        <v>17368007.12</v>
      </c>
      <c r="E55" s="31">
        <v>17395626.74</v>
      </c>
      <c r="F55" s="31">
        <v>16656951.69</v>
      </c>
      <c r="G55" s="31">
        <v>18542294</v>
      </c>
      <c r="H55" s="31">
        <v>17632640</v>
      </c>
      <c r="I55" s="31">
        <v>17632640</v>
      </c>
      <c r="J55" s="31">
        <v>17632640</v>
      </c>
      <c r="K55" s="29"/>
    </row>
    <row r="56" spans="1:11" ht="18.75">
      <c r="A56" s="52">
        <v>56</v>
      </c>
      <c r="B56" s="71" t="s">
        <v>89</v>
      </c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31.5">
      <c r="A57" s="52">
        <v>57</v>
      </c>
      <c r="B57" s="27" t="s">
        <v>6</v>
      </c>
      <c r="C57" s="31">
        <f>C58+C59</f>
        <v>85754996</v>
      </c>
      <c r="D57" s="31">
        <f>D58+D59</f>
        <v>11495788</v>
      </c>
      <c r="E57" s="31">
        <f aca="true" t="shared" si="30" ref="E57:J57">E58+E59</f>
        <v>12608680</v>
      </c>
      <c r="F57" s="31">
        <f t="shared" si="30"/>
        <v>12495308</v>
      </c>
      <c r="G57" s="31">
        <f t="shared" si="30"/>
        <v>12557410</v>
      </c>
      <c r="H57" s="31">
        <f t="shared" si="30"/>
        <v>12199270</v>
      </c>
      <c r="I57" s="31">
        <f t="shared" si="30"/>
        <v>12199270</v>
      </c>
      <c r="J57" s="31">
        <f t="shared" si="30"/>
        <v>12199270</v>
      </c>
      <c r="K57" s="29"/>
    </row>
    <row r="58" spans="1:11" ht="15.75">
      <c r="A58" s="52">
        <v>58</v>
      </c>
      <c r="B58" s="27" t="s">
        <v>1</v>
      </c>
      <c r="C58" s="31">
        <f>C63</f>
        <v>58079800</v>
      </c>
      <c r="D58" s="31">
        <f aca="true" t="shared" si="31" ref="D58:J58">D63</f>
        <v>7733500</v>
      </c>
      <c r="E58" s="31">
        <f t="shared" si="31"/>
        <v>8255900</v>
      </c>
      <c r="F58" s="31">
        <f t="shared" si="31"/>
        <v>8255900</v>
      </c>
      <c r="G58" s="31">
        <f t="shared" si="31"/>
        <v>8255900</v>
      </c>
      <c r="H58" s="31">
        <f t="shared" si="31"/>
        <v>8526200</v>
      </c>
      <c r="I58" s="31">
        <f t="shared" si="31"/>
        <v>8526200</v>
      </c>
      <c r="J58" s="31">
        <f t="shared" si="31"/>
        <v>8526200</v>
      </c>
      <c r="K58" s="29"/>
    </row>
    <row r="59" spans="1:11" ht="15.75">
      <c r="A59" s="52">
        <v>59</v>
      </c>
      <c r="B59" s="27" t="s">
        <v>2</v>
      </c>
      <c r="C59" s="31">
        <f>D59+E59+F59+G59+H59+I59+J59</f>
        <v>27675196</v>
      </c>
      <c r="D59" s="31">
        <f>D61+D64</f>
        <v>3762288</v>
      </c>
      <c r="E59" s="31">
        <f aca="true" t="shared" si="32" ref="E59:J59">E61+E64</f>
        <v>4352780</v>
      </c>
      <c r="F59" s="31">
        <f t="shared" si="32"/>
        <v>4239408</v>
      </c>
      <c r="G59" s="31">
        <f t="shared" si="32"/>
        <v>4301510</v>
      </c>
      <c r="H59" s="31">
        <f t="shared" si="32"/>
        <v>3673070</v>
      </c>
      <c r="I59" s="31">
        <f t="shared" si="32"/>
        <v>3673070</v>
      </c>
      <c r="J59" s="31">
        <f t="shared" si="32"/>
        <v>3673070</v>
      </c>
      <c r="K59" s="29"/>
    </row>
    <row r="60" spans="1:11" ht="63">
      <c r="A60" s="52">
        <v>60</v>
      </c>
      <c r="B60" s="27" t="s">
        <v>79</v>
      </c>
      <c r="C60" s="31">
        <f>C61</f>
        <v>10590708</v>
      </c>
      <c r="D60" s="31">
        <f aca="true" t="shared" si="33" ref="D60:J60">D61</f>
        <v>1302070</v>
      </c>
      <c r="E60" s="31">
        <f t="shared" si="33"/>
        <v>1811510</v>
      </c>
      <c r="F60" s="31">
        <f t="shared" si="33"/>
        <v>1759408</v>
      </c>
      <c r="G60" s="31">
        <f t="shared" si="33"/>
        <v>1811510</v>
      </c>
      <c r="H60" s="31">
        <f t="shared" si="33"/>
        <v>1302070</v>
      </c>
      <c r="I60" s="31">
        <f t="shared" si="33"/>
        <v>1302070</v>
      </c>
      <c r="J60" s="31">
        <f t="shared" si="33"/>
        <v>1302070</v>
      </c>
      <c r="K60" s="29" t="s">
        <v>56</v>
      </c>
    </row>
    <row r="61" spans="1:11" ht="15.75">
      <c r="A61" s="52">
        <v>61</v>
      </c>
      <c r="B61" s="27" t="s">
        <v>2</v>
      </c>
      <c r="C61" s="31">
        <f>D61+E61+F61+G61+H61+I61+J61</f>
        <v>10590708</v>
      </c>
      <c r="D61" s="31">
        <v>1302070</v>
      </c>
      <c r="E61" s="31">
        <v>1811510</v>
      </c>
      <c r="F61" s="31">
        <v>1759408</v>
      </c>
      <c r="G61" s="31">
        <v>1811510</v>
      </c>
      <c r="H61" s="31">
        <v>1302070</v>
      </c>
      <c r="I61" s="31">
        <v>1302070</v>
      </c>
      <c r="J61" s="31">
        <v>1302070</v>
      </c>
      <c r="K61" s="29"/>
    </row>
    <row r="62" spans="1:11" ht="78.75">
      <c r="A62" s="52">
        <v>62</v>
      </c>
      <c r="B62" s="27" t="s">
        <v>80</v>
      </c>
      <c r="C62" s="31">
        <f>C63+C64</f>
        <v>75164288</v>
      </c>
      <c r="D62" s="31">
        <f>D63+D64</f>
        <v>10193718</v>
      </c>
      <c r="E62" s="31">
        <f aca="true" t="shared" si="34" ref="E62:J62">E63+E64</f>
        <v>10797170</v>
      </c>
      <c r="F62" s="31">
        <f t="shared" si="34"/>
        <v>10735900</v>
      </c>
      <c r="G62" s="31">
        <f t="shared" si="34"/>
        <v>10745900</v>
      </c>
      <c r="H62" s="31">
        <f t="shared" si="34"/>
        <v>10897200</v>
      </c>
      <c r="I62" s="31">
        <f t="shared" si="34"/>
        <v>10897200</v>
      </c>
      <c r="J62" s="31">
        <f t="shared" si="34"/>
        <v>10897200</v>
      </c>
      <c r="K62" s="29" t="s">
        <v>57</v>
      </c>
    </row>
    <row r="63" spans="1:11" ht="15.75">
      <c r="A63" s="52">
        <v>63</v>
      </c>
      <c r="B63" s="27" t="s">
        <v>1</v>
      </c>
      <c r="C63" s="31">
        <f>D63+E63+F63+G63+H63+I63+J63</f>
        <v>58079800</v>
      </c>
      <c r="D63" s="31">
        <v>7733500</v>
      </c>
      <c r="E63" s="31">
        <v>8255900</v>
      </c>
      <c r="F63" s="31">
        <v>8255900</v>
      </c>
      <c r="G63" s="31">
        <v>8255900</v>
      </c>
      <c r="H63" s="31">
        <v>8526200</v>
      </c>
      <c r="I63" s="31">
        <v>8526200</v>
      </c>
      <c r="J63" s="31">
        <v>8526200</v>
      </c>
      <c r="K63" s="29"/>
    </row>
    <row r="64" spans="1:11" ht="15.75">
      <c r="A64" s="52">
        <v>64</v>
      </c>
      <c r="B64" s="27" t="s">
        <v>2</v>
      </c>
      <c r="C64" s="31">
        <f>D64+E64+F64+G64+H64+I64+J64</f>
        <v>17084488</v>
      </c>
      <c r="D64" s="31">
        <v>2460218</v>
      </c>
      <c r="E64" s="31">
        <v>2541270</v>
      </c>
      <c r="F64" s="31">
        <v>2480000</v>
      </c>
      <c r="G64" s="31">
        <v>2490000</v>
      </c>
      <c r="H64" s="31">
        <v>2371000</v>
      </c>
      <c r="I64" s="31">
        <v>2371000</v>
      </c>
      <c r="J64" s="31">
        <v>2371000</v>
      </c>
      <c r="K64" s="29"/>
    </row>
    <row r="65" spans="1:11" ht="18.75">
      <c r="A65" s="52">
        <v>65</v>
      </c>
      <c r="B65" s="71" t="s">
        <v>90</v>
      </c>
      <c r="C65" s="71"/>
      <c r="D65" s="71"/>
      <c r="E65" s="71"/>
      <c r="F65" s="71"/>
      <c r="G65" s="71"/>
      <c r="H65" s="71"/>
      <c r="I65" s="71"/>
      <c r="J65" s="71"/>
      <c r="K65" s="71"/>
    </row>
    <row r="66" spans="1:11" ht="31.5">
      <c r="A66" s="52">
        <v>66</v>
      </c>
      <c r="B66" s="27" t="s">
        <v>7</v>
      </c>
      <c r="C66" s="31">
        <f>D66+E66+F66+G66+H66+I66+J66</f>
        <v>45571047.26</v>
      </c>
      <c r="D66" s="31">
        <f aca="true" t="shared" si="35" ref="D66:J66">D67+D68+D69</f>
        <v>22810586.09</v>
      </c>
      <c r="E66" s="31">
        <f t="shared" si="35"/>
        <v>11500461.17</v>
      </c>
      <c r="F66" s="31">
        <f t="shared" si="35"/>
        <v>3350000</v>
      </c>
      <c r="G66" s="31">
        <f t="shared" si="35"/>
        <v>1460000</v>
      </c>
      <c r="H66" s="31">
        <f t="shared" si="35"/>
        <v>2150000</v>
      </c>
      <c r="I66" s="31">
        <f t="shared" si="35"/>
        <v>2150000</v>
      </c>
      <c r="J66" s="31">
        <f t="shared" si="35"/>
        <v>2150000</v>
      </c>
      <c r="K66" s="29"/>
    </row>
    <row r="67" spans="1:11" ht="15.75">
      <c r="A67" s="52">
        <v>67</v>
      </c>
      <c r="B67" s="27" t="s">
        <v>0</v>
      </c>
      <c r="C67" s="31">
        <f>D67+E67+F67+G67+H67+I67+J67</f>
        <v>2331156</v>
      </c>
      <c r="D67" s="31">
        <f>D85</f>
        <v>1087725</v>
      </c>
      <c r="E67" s="31">
        <f aca="true" t="shared" si="36" ref="E67:J67">E85+E107+E97</f>
        <v>1243431</v>
      </c>
      <c r="F67" s="31">
        <f t="shared" si="36"/>
        <v>0</v>
      </c>
      <c r="G67" s="31">
        <f t="shared" si="36"/>
        <v>0</v>
      </c>
      <c r="H67" s="31">
        <f t="shared" si="36"/>
        <v>0</v>
      </c>
      <c r="I67" s="31">
        <f t="shared" si="36"/>
        <v>0</v>
      </c>
      <c r="J67" s="31">
        <f t="shared" si="36"/>
        <v>0</v>
      </c>
      <c r="K67" s="29"/>
    </row>
    <row r="68" spans="1:11" ht="15.75">
      <c r="A68" s="52">
        <v>68</v>
      </c>
      <c r="B68" s="27" t="s">
        <v>1</v>
      </c>
      <c r="C68" s="31">
        <f>D68+E68+F68+G68+H68+I68+J68</f>
        <v>16117121</v>
      </c>
      <c r="D68" s="31">
        <f>D71+D75+D79+D82+D101+D104+D108+D111</f>
        <v>11795300</v>
      </c>
      <c r="E68" s="31">
        <f aca="true" t="shared" si="37" ref="E68:J69">E71+E75+E79+E82+E101+E104+E108+E111+E86</f>
        <v>4321821</v>
      </c>
      <c r="F68" s="31">
        <f t="shared" si="37"/>
        <v>0</v>
      </c>
      <c r="G68" s="31">
        <f t="shared" si="37"/>
        <v>0</v>
      </c>
      <c r="H68" s="31">
        <f t="shared" si="37"/>
        <v>0</v>
      </c>
      <c r="I68" s="31">
        <f t="shared" si="37"/>
        <v>0</v>
      </c>
      <c r="J68" s="31">
        <f t="shared" si="37"/>
        <v>0</v>
      </c>
      <c r="K68" s="29"/>
    </row>
    <row r="69" spans="1:11" ht="15.75">
      <c r="A69" s="52">
        <v>69</v>
      </c>
      <c r="B69" s="27" t="s">
        <v>2</v>
      </c>
      <c r="C69" s="31">
        <f>D69+E69+F69+G69+H69+I69+J69</f>
        <v>27122770.259999998</v>
      </c>
      <c r="D69" s="31">
        <f>D72+D76+D80+D83+D102+D105+D109+D112</f>
        <v>9927561.09</v>
      </c>
      <c r="E69" s="31">
        <f t="shared" si="37"/>
        <v>5935209.17</v>
      </c>
      <c r="F69" s="31">
        <f t="shared" si="37"/>
        <v>3350000</v>
      </c>
      <c r="G69" s="31">
        <f t="shared" si="37"/>
        <v>1460000</v>
      </c>
      <c r="H69" s="31">
        <f t="shared" si="37"/>
        <v>2150000</v>
      </c>
      <c r="I69" s="31">
        <f t="shared" si="37"/>
        <v>2150000</v>
      </c>
      <c r="J69" s="31">
        <f t="shared" si="37"/>
        <v>2150000</v>
      </c>
      <c r="K69" s="29"/>
    </row>
    <row r="70" spans="1:11" ht="126">
      <c r="A70" s="52">
        <v>70</v>
      </c>
      <c r="B70" s="27" t="s">
        <v>92</v>
      </c>
      <c r="C70" s="31">
        <f aca="true" t="shared" si="38" ref="C70:J70">C71+C72</f>
        <v>8352907.56</v>
      </c>
      <c r="D70" s="31">
        <f t="shared" si="38"/>
        <v>6735701.09</v>
      </c>
      <c r="E70" s="31">
        <f t="shared" si="38"/>
        <v>1417206.47</v>
      </c>
      <c r="F70" s="31">
        <f t="shared" si="38"/>
        <v>200000</v>
      </c>
      <c r="G70" s="31">
        <f t="shared" si="38"/>
        <v>0</v>
      </c>
      <c r="H70" s="31">
        <f t="shared" si="38"/>
        <v>0</v>
      </c>
      <c r="I70" s="31">
        <f t="shared" si="38"/>
        <v>0</v>
      </c>
      <c r="J70" s="31">
        <f t="shared" si="38"/>
        <v>0</v>
      </c>
      <c r="K70" s="29" t="s">
        <v>58</v>
      </c>
    </row>
    <row r="71" spans="1:11" ht="15.75">
      <c r="A71" s="52">
        <v>71</v>
      </c>
      <c r="B71" s="27" t="s">
        <v>1</v>
      </c>
      <c r="C71" s="31">
        <f>D71+E71+F71+G71+H71+I71+J71</f>
        <v>3901800</v>
      </c>
      <c r="D71" s="31">
        <v>3339000</v>
      </c>
      <c r="E71" s="31">
        <v>562800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52">
        <v>72</v>
      </c>
      <c r="B72" s="27" t="s">
        <v>102</v>
      </c>
      <c r="C72" s="31">
        <f>D72+E72+F72+G72+H72+I72+J72</f>
        <v>4451107.56</v>
      </c>
      <c r="D72" s="31">
        <v>3396701.09</v>
      </c>
      <c r="E72" s="31">
        <v>854406.47</v>
      </c>
      <c r="F72" s="31">
        <v>200000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31.5">
      <c r="A73" s="52">
        <v>73</v>
      </c>
      <c r="B73" s="27" t="s">
        <v>103</v>
      </c>
      <c r="C73" s="31">
        <f>D73+E73+F73+G73+H73+I73+J73</f>
        <v>4173872.52</v>
      </c>
      <c r="D73" s="31">
        <v>3396701.09</v>
      </c>
      <c r="E73" s="31">
        <v>577171.43</v>
      </c>
      <c r="F73" s="31">
        <v>200000</v>
      </c>
      <c r="G73" s="31">
        <v>0</v>
      </c>
      <c r="H73" s="31">
        <v>0</v>
      </c>
      <c r="I73" s="31">
        <v>0</v>
      </c>
      <c r="J73" s="31">
        <v>0</v>
      </c>
      <c r="K73" s="29"/>
    </row>
    <row r="74" spans="1:11" ht="126">
      <c r="A74" s="52">
        <v>74</v>
      </c>
      <c r="B74" s="27" t="s">
        <v>104</v>
      </c>
      <c r="C74" s="31">
        <f>C75+C76</f>
        <v>4359923.36</v>
      </c>
      <c r="D74" s="31">
        <f>D75+D76</f>
        <v>2512100</v>
      </c>
      <c r="E74" s="31">
        <f aca="true" t="shared" si="39" ref="E74:J74">E75+E76</f>
        <v>1847823.36</v>
      </c>
      <c r="F74" s="31">
        <f t="shared" si="39"/>
        <v>0</v>
      </c>
      <c r="G74" s="31">
        <f t="shared" si="39"/>
        <v>0</v>
      </c>
      <c r="H74" s="31">
        <f t="shared" si="39"/>
        <v>0</v>
      </c>
      <c r="I74" s="31">
        <f t="shared" si="39"/>
        <v>0</v>
      </c>
      <c r="J74" s="31">
        <f t="shared" si="39"/>
        <v>0</v>
      </c>
      <c r="K74" s="29" t="s">
        <v>59</v>
      </c>
    </row>
    <row r="75" spans="1:11" ht="15.75">
      <c r="A75" s="52">
        <v>75</v>
      </c>
      <c r="B75" s="27" t="s">
        <v>1</v>
      </c>
      <c r="C75" s="45">
        <f>D75+E75+F75+G75+H75+I75+J75</f>
        <v>1828100</v>
      </c>
      <c r="D75" s="45">
        <v>1245100</v>
      </c>
      <c r="E75" s="45">
        <v>583000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29"/>
    </row>
    <row r="76" spans="1:11" ht="15.75">
      <c r="A76" s="52">
        <v>76</v>
      </c>
      <c r="B76" s="27" t="s">
        <v>2</v>
      </c>
      <c r="C76" s="45">
        <f>D76+E76+F76+G76+H76+I76+J76</f>
        <v>2531823.3600000003</v>
      </c>
      <c r="D76" s="45">
        <v>1267000</v>
      </c>
      <c r="E76" s="45">
        <v>1264823.36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31.5">
      <c r="A77" s="52">
        <v>77</v>
      </c>
      <c r="B77" s="27" t="s">
        <v>103</v>
      </c>
      <c r="C77" s="49">
        <f>D77+E77+F77+G77+H77+I77+J77</f>
        <v>2531823.3600000003</v>
      </c>
      <c r="D77" s="48">
        <v>1267000</v>
      </c>
      <c r="E77" s="57">
        <v>1264823.36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6"/>
    </row>
    <row r="78" spans="1:11" ht="141.75">
      <c r="A78" s="52">
        <v>78</v>
      </c>
      <c r="B78" s="27" t="s">
        <v>82</v>
      </c>
      <c r="C78" s="31">
        <f>C79+C80</f>
        <v>13291865.6</v>
      </c>
      <c r="D78" s="47">
        <f aca="true" t="shared" si="40" ref="D78:J78">D79+D80</f>
        <v>1500000</v>
      </c>
      <c r="E78" s="47">
        <f t="shared" si="40"/>
        <v>2141865.6</v>
      </c>
      <c r="F78" s="47">
        <f t="shared" si="40"/>
        <v>3000000</v>
      </c>
      <c r="G78" s="47">
        <f t="shared" si="40"/>
        <v>1100000</v>
      </c>
      <c r="H78" s="47">
        <f t="shared" si="40"/>
        <v>1850000</v>
      </c>
      <c r="I78" s="47">
        <f t="shared" si="40"/>
        <v>1850000</v>
      </c>
      <c r="J78" s="47">
        <f t="shared" si="40"/>
        <v>1850000</v>
      </c>
      <c r="K78" s="29"/>
    </row>
    <row r="79" spans="1:11" ht="15.75">
      <c r="A79" s="52">
        <v>79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52">
        <v>80</v>
      </c>
      <c r="B80" s="27" t="s">
        <v>2</v>
      </c>
      <c r="C80" s="31">
        <f>D80+E80+F80+G80+H80+I80+J80</f>
        <v>11907365.6</v>
      </c>
      <c r="D80" s="31">
        <v>750000</v>
      </c>
      <c r="E80" s="31">
        <v>1507365.6</v>
      </c>
      <c r="F80" s="31">
        <v>3000000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94.5">
      <c r="A81" s="52">
        <v>81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41" ref="E81:J81">E82+E83</f>
        <v>0</v>
      </c>
      <c r="F81" s="31">
        <f t="shared" si="41"/>
        <v>0</v>
      </c>
      <c r="G81" s="31">
        <f t="shared" si="41"/>
        <v>0</v>
      </c>
      <c r="H81" s="31">
        <f t="shared" si="41"/>
        <v>0</v>
      </c>
      <c r="I81" s="31">
        <f t="shared" si="41"/>
        <v>0</v>
      </c>
      <c r="J81" s="31">
        <f t="shared" si="41"/>
        <v>0</v>
      </c>
      <c r="K81" s="29"/>
    </row>
    <row r="82" spans="1:11" ht="15.75">
      <c r="A82" s="52">
        <v>82</v>
      </c>
      <c r="B82" s="27" t="s">
        <v>1</v>
      </c>
      <c r="C82" s="31">
        <f aca="true" t="shared" si="42" ref="C82:C102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83</v>
      </c>
      <c r="B83" s="27" t="s">
        <v>2</v>
      </c>
      <c r="C83" s="31">
        <f t="shared" si="42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41.75">
      <c r="A84" s="52">
        <v>87</v>
      </c>
      <c r="B84" s="27" t="s">
        <v>114</v>
      </c>
      <c r="C84" s="45">
        <f>D84+E84+F84+G84+H84+I84+J84</f>
        <v>2445977.74</v>
      </c>
      <c r="D84" s="45">
        <f aca="true" t="shared" si="43" ref="D84:J84">D85+D86+D87</f>
        <v>1087725</v>
      </c>
      <c r="E84" s="45">
        <f t="shared" si="43"/>
        <v>1208252.74</v>
      </c>
      <c r="F84" s="45">
        <f t="shared" si="43"/>
        <v>150000</v>
      </c>
      <c r="G84" s="45">
        <f t="shared" si="43"/>
        <v>0</v>
      </c>
      <c r="H84" s="45">
        <f t="shared" si="43"/>
        <v>0</v>
      </c>
      <c r="I84" s="45">
        <f t="shared" si="43"/>
        <v>0</v>
      </c>
      <c r="J84" s="45">
        <f t="shared" si="43"/>
        <v>0</v>
      </c>
      <c r="K84" s="45"/>
    </row>
    <row r="85" spans="1:11" ht="15.75">
      <c r="A85" s="52">
        <v>88</v>
      </c>
      <c r="B85" s="27" t="s">
        <v>0</v>
      </c>
      <c r="C85" s="45">
        <f t="shared" si="42"/>
        <v>1633156</v>
      </c>
      <c r="D85" s="45">
        <f>D89+D93+D97</f>
        <v>1087725</v>
      </c>
      <c r="E85" s="45">
        <f aca="true" t="shared" si="44" ref="E85:J86">E89+E93+E97</f>
        <v>545431</v>
      </c>
      <c r="F85" s="45">
        <f t="shared" si="44"/>
        <v>0</v>
      </c>
      <c r="G85" s="45">
        <f t="shared" si="44"/>
        <v>0</v>
      </c>
      <c r="H85" s="45">
        <f t="shared" si="44"/>
        <v>0</v>
      </c>
      <c r="I85" s="45">
        <f t="shared" si="44"/>
        <v>0</v>
      </c>
      <c r="J85" s="45">
        <f t="shared" si="44"/>
        <v>0</v>
      </c>
      <c r="K85" s="45"/>
    </row>
    <row r="86" spans="1:11" ht="15.75">
      <c r="A86" s="52">
        <v>89</v>
      </c>
      <c r="B86" s="27" t="s">
        <v>1</v>
      </c>
      <c r="C86" s="45">
        <f t="shared" si="42"/>
        <v>512821</v>
      </c>
      <c r="D86" s="45">
        <f>D90+D94+D98</f>
        <v>0</v>
      </c>
      <c r="E86" s="45">
        <f t="shared" si="44"/>
        <v>512821</v>
      </c>
      <c r="F86" s="45">
        <f t="shared" si="44"/>
        <v>0</v>
      </c>
      <c r="G86" s="45">
        <f t="shared" si="44"/>
        <v>0</v>
      </c>
      <c r="H86" s="45">
        <f t="shared" si="44"/>
        <v>0</v>
      </c>
      <c r="I86" s="45">
        <f t="shared" si="44"/>
        <v>0</v>
      </c>
      <c r="J86" s="45">
        <f t="shared" si="44"/>
        <v>0</v>
      </c>
      <c r="K86" s="49"/>
    </row>
    <row r="87" spans="1:11" ht="15.75">
      <c r="A87" s="52">
        <v>90</v>
      </c>
      <c r="B87" s="27" t="s">
        <v>2</v>
      </c>
      <c r="C87" s="45">
        <f t="shared" si="42"/>
        <v>300000.74</v>
      </c>
      <c r="D87" s="45">
        <f aca="true" t="shared" si="45" ref="D87:J87">D91+D95+D99</f>
        <v>0</v>
      </c>
      <c r="E87" s="45">
        <f t="shared" si="45"/>
        <v>150000.74</v>
      </c>
      <c r="F87" s="45">
        <f t="shared" si="45"/>
        <v>150000</v>
      </c>
      <c r="G87" s="45">
        <f t="shared" si="45"/>
        <v>0</v>
      </c>
      <c r="H87" s="45">
        <f t="shared" si="45"/>
        <v>0</v>
      </c>
      <c r="I87" s="45">
        <f t="shared" si="45"/>
        <v>0</v>
      </c>
      <c r="J87" s="45">
        <f t="shared" si="45"/>
        <v>0</v>
      </c>
      <c r="K87" s="49"/>
    </row>
    <row r="88" spans="1:11" ht="31.5">
      <c r="A88" s="52">
        <v>91</v>
      </c>
      <c r="B88" s="59" t="s">
        <v>106</v>
      </c>
      <c r="C88" s="45">
        <f t="shared" si="42"/>
        <v>2445977.74</v>
      </c>
      <c r="D88" s="45">
        <f aca="true" t="shared" si="46" ref="D88:J88">D89+D90+D91</f>
        <v>1087725</v>
      </c>
      <c r="E88" s="45">
        <f t="shared" si="46"/>
        <v>1208252.74</v>
      </c>
      <c r="F88" s="45">
        <f t="shared" si="46"/>
        <v>150000</v>
      </c>
      <c r="G88" s="45">
        <f t="shared" si="46"/>
        <v>0</v>
      </c>
      <c r="H88" s="45">
        <f t="shared" si="46"/>
        <v>0</v>
      </c>
      <c r="I88" s="45">
        <f t="shared" si="46"/>
        <v>0</v>
      </c>
      <c r="J88" s="45">
        <f t="shared" si="46"/>
        <v>0</v>
      </c>
      <c r="K88" s="45"/>
    </row>
    <row r="89" spans="1:11" ht="15.75">
      <c r="A89" s="52">
        <v>92</v>
      </c>
      <c r="B89" s="27" t="s">
        <v>0</v>
      </c>
      <c r="C89" s="45">
        <f t="shared" si="42"/>
        <v>1633156</v>
      </c>
      <c r="D89" s="45">
        <v>1087725</v>
      </c>
      <c r="E89" s="45">
        <v>545431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58"/>
    </row>
    <row r="90" spans="1:11" ht="15.75">
      <c r="A90" s="52">
        <v>93</v>
      </c>
      <c r="B90" s="27" t="s">
        <v>1</v>
      </c>
      <c r="C90" s="45">
        <f t="shared" si="42"/>
        <v>512821</v>
      </c>
      <c r="D90" s="45">
        <v>0</v>
      </c>
      <c r="E90" s="45">
        <v>512821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58"/>
    </row>
    <row r="91" spans="1:11" ht="15.75">
      <c r="A91" s="52">
        <v>94</v>
      </c>
      <c r="B91" s="27" t="s">
        <v>2</v>
      </c>
      <c r="C91" s="45">
        <f t="shared" si="42"/>
        <v>300000.74</v>
      </c>
      <c r="D91" s="45">
        <v>0</v>
      </c>
      <c r="E91" s="45">
        <v>150000.74</v>
      </c>
      <c r="F91" s="45">
        <v>150000</v>
      </c>
      <c r="G91" s="45">
        <v>0</v>
      </c>
      <c r="H91" s="45">
        <v>0</v>
      </c>
      <c r="I91" s="45">
        <v>0</v>
      </c>
      <c r="J91" s="45">
        <v>0</v>
      </c>
      <c r="K91" s="58"/>
    </row>
    <row r="92" spans="1:11" ht="31.5">
      <c r="A92" s="52">
        <v>95</v>
      </c>
      <c r="B92" s="59" t="s">
        <v>107</v>
      </c>
      <c r="C92" s="45">
        <f t="shared" si="42"/>
        <v>0</v>
      </c>
      <c r="D92" s="45">
        <f>D93+D94+D95</f>
        <v>0</v>
      </c>
      <c r="E92" s="45">
        <f aca="true" t="shared" si="47" ref="E92:J92">E93+E94+E95</f>
        <v>0</v>
      </c>
      <c r="F92" s="45">
        <f t="shared" si="47"/>
        <v>0</v>
      </c>
      <c r="G92" s="45">
        <f t="shared" si="47"/>
        <v>0</v>
      </c>
      <c r="H92" s="45">
        <f t="shared" si="47"/>
        <v>0</v>
      </c>
      <c r="I92" s="45">
        <f t="shared" si="47"/>
        <v>0</v>
      </c>
      <c r="J92" s="45">
        <f t="shared" si="47"/>
        <v>0</v>
      </c>
      <c r="K92" s="45"/>
    </row>
    <row r="93" spans="1:11" ht="15.75">
      <c r="A93" s="52">
        <v>96</v>
      </c>
      <c r="B93" s="27" t="s">
        <v>0</v>
      </c>
      <c r="C93" s="45">
        <f t="shared" si="42"/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97</v>
      </c>
      <c r="B94" s="27" t="s">
        <v>1</v>
      </c>
      <c r="C94" s="45">
        <f t="shared" si="42"/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98</v>
      </c>
      <c r="B95" s="27" t="s">
        <v>2</v>
      </c>
      <c r="C95" s="45">
        <f t="shared" si="42"/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63">
      <c r="A96" s="52">
        <v>99</v>
      </c>
      <c r="B96" s="59" t="s">
        <v>108</v>
      </c>
      <c r="C96" s="45">
        <f t="shared" si="42"/>
        <v>0</v>
      </c>
      <c r="D96" s="45">
        <f>D97+D98+D99</f>
        <v>0</v>
      </c>
      <c r="E96" s="45">
        <f aca="true" t="shared" si="48" ref="E96:J96">E97+E98+E99</f>
        <v>0</v>
      </c>
      <c r="F96" s="45">
        <f t="shared" si="48"/>
        <v>0</v>
      </c>
      <c r="G96" s="45">
        <f t="shared" si="48"/>
        <v>0</v>
      </c>
      <c r="H96" s="45">
        <f t="shared" si="48"/>
        <v>0</v>
      </c>
      <c r="I96" s="45">
        <f t="shared" si="48"/>
        <v>0</v>
      </c>
      <c r="J96" s="45">
        <f t="shared" si="48"/>
        <v>0</v>
      </c>
      <c r="K96" s="45"/>
    </row>
    <row r="97" spans="1:11" ht="15.75">
      <c r="A97" s="52">
        <v>100</v>
      </c>
      <c r="B97" s="27" t="s">
        <v>0</v>
      </c>
      <c r="C97" s="45">
        <f t="shared" si="42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101</v>
      </c>
      <c r="B98" s="27" t="s">
        <v>1</v>
      </c>
      <c r="C98" s="45">
        <f t="shared" si="42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102</v>
      </c>
      <c r="B99" s="27" t="s">
        <v>2</v>
      </c>
      <c r="C99" s="45">
        <f t="shared" si="42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94.5">
      <c r="A100" s="52">
        <v>103</v>
      </c>
      <c r="B100" s="27" t="s">
        <v>115</v>
      </c>
      <c r="C100" s="31">
        <f>C102+C101</f>
        <v>13275873</v>
      </c>
      <c r="D100" s="31">
        <f>D102+D101</f>
        <v>10624760</v>
      </c>
      <c r="E100" s="31">
        <f aca="true" t="shared" si="49" ref="E100:J100">E102+E101</f>
        <v>2651113</v>
      </c>
      <c r="F100" s="31">
        <f t="shared" si="49"/>
        <v>0</v>
      </c>
      <c r="G100" s="31">
        <f t="shared" si="49"/>
        <v>0</v>
      </c>
      <c r="H100" s="31">
        <f t="shared" si="49"/>
        <v>0</v>
      </c>
      <c r="I100" s="31">
        <f t="shared" si="49"/>
        <v>0</v>
      </c>
      <c r="J100" s="31">
        <f t="shared" si="49"/>
        <v>0</v>
      </c>
      <c r="K100" s="29"/>
    </row>
    <row r="101" spans="1:11" ht="15.75">
      <c r="A101" s="52">
        <v>104</v>
      </c>
      <c r="B101" s="27" t="s">
        <v>100</v>
      </c>
      <c r="C101" s="31">
        <f t="shared" si="42"/>
        <v>7980500</v>
      </c>
      <c r="D101" s="31">
        <v>6251000</v>
      </c>
      <c r="E101" s="31">
        <v>1729500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29"/>
    </row>
    <row r="102" spans="1:11" ht="15.75">
      <c r="A102" s="52">
        <v>105</v>
      </c>
      <c r="B102" s="27" t="s">
        <v>95</v>
      </c>
      <c r="C102" s="31">
        <f t="shared" si="42"/>
        <v>5295373</v>
      </c>
      <c r="D102" s="31">
        <v>4373760</v>
      </c>
      <c r="E102" s="31">
        <v>921613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29"/>
    </row>
    <row r="103" spans="1:11" ht="63">
      <c r="A103" s="52">
        <v>106</v>
      </c>
      <c r="B103" s="27" t="s">
        <v>116</v>
      </c>
      <c r="C103" s="31">
        <f>C104+C105</f>
        <v>1200000</v>
      </c>
      <c r="D103" s="31">
        <f aca="true" t="shared" si="50" ref="D103:J103">D104+D105</f>
        <v>0</v>
      </c>
      <c r="E103" s="31">
        <f t="shared" si="50"/>
        <v>0</v>
      </c>
      <c r="F103" s="31">
        <f t="shared" si="50"/>
        <v>0</v>
      </c>
      <c r="G103" s="31">
        <f t="shared" si="50"/>
        <v>300000</v>
      </c>
      <c r="H103" s="31">
        <f t="shared" si="50"/>
        <v>300000</v>
      </c>
      <c r="I103" s="31">
        <f t="shared" si="50"/>
        <v>300000</v>
      </c>
      <c r="J103" s="31">
        <f t="shared" si="50"/>
        <v>300000</v>
      </c>
      <c r="K103" s="29"/>
    </row>
    <row r="104" spans="1:11" ht="15.75">
      <c r="A104" s="52">
        <v>107</v>
      </c>
      <c r="B104" s="27" t="s">
        <v>100</v>
      </c>
      <c r="C104" s="31">
        <f>D104+E104+G104+F104+H104+I104+J104</f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108</v>
      </c>
      <c r="B105" s="27" t="s">
        <v>95</v>
      </c>
      <c r="C105" s="31">
        <f>D105+E105+G105+F105+H105+I105+J105</f>
        <v>1200000</v>
      </c>
      <c r="D105" s="31">
        <v>0</v>
      </c>
      <c r="E105" s="31">
        <v>0</v>
      </c>
      <c r="F105" s="31">
        <v>0</v>
      </c>
      <c r="G105" s="31">
        <v>300000</v>
      </c>
      <c r="H105" s="31">
        <v>300000</v>
      </c>
      <c r="I105" s="31">
        <v>300000</v>
      </c>
      <c r="J105" s="31">
        <v>300000</v>
      </c>
      <c r="K105" s="29"/>
    </row>
    <row r="106" spans="1:11" ht="141.75">
      <c r="A106" s="52">
        <v>109</v>
      </c>
      <c r="B106" s="27" t="s">
        <v>117</v>
      </c>
      <c r="C106" s="31">
        <f aca="true" t="shared" si="51" ref="C106:C112">D106+E106+G106+F106+H106+I106+J106</f>
        <v>1697200</v>
      </c>
      <c r="D106" s="31">
        <f>D108+D109</f>
        <v>0</v>
      </c>
      <c r="E106" s="31">
        <f>E107+E108+E109</f>
        <v>1697200</v>
      </c>
      <c r="F106" s="31">
        <f>F108+F109</f>
        <v>0</v>
      </c>
      <c r="G106" s="31">
        <f>G108+G109</f>
        <v>0</v>
      </c>
      <c r="H106" s="31">
        <f>H108+H109</f>
        <v>0</v>
      </c>
      <c r="I106" s="31">
        <f>I108+I109</f>
        <v>0</v>
      </c>
      <c r="J106" s="31">
        <f>J108+J109</f>
        <v>0</v>
      </c>
      <c r="K106" s="29"/>
    </row>
    <row r="107" spans="1:11" ht="15.75">
      <c r="A107" s="52">
        <v>110</v>
      </c>
      <c r="B107" s="27" t="s">
        <v>0</v>
      </c>
      <c r="C107" s="31">
        <f t="shared" si="51"/>
        <v>698000</v>
      </c>
      <c r="D107" s="31">
        <v>0</v>
      </c>
      <c r="E107" s="31">
        <v>698000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111</v>
      </c>
      <c r="B108" s="27" t="s">
        <v>100</v>
      </c>
      <c r="C108" s="31">
        <f t="shared" si="51"/>
        <v>299200</v>
      </c>
      <c r="D108" s="31">
        <v>0</v>
      </c>
      <c r="E108" s="31">
        <v>299200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112</v>
      </c>
      <c r="B109" s="27" t="s">
        <v>95</v>
      </c>
      <c r="C109" s="31">
        <f t="shared" si="51"/>
        <v>700000</v>
      </c>
      <c r="D109" s="31">
        <v>0</v>
      </c>
      <c r="E109" s="31">
        <v>700000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29"/>
    </row>
    <row r="110" spans="1:11" ht="63">
      <c r="A110" s="52">
        <v>113</v>
      </c>
      <c r="B110" s="27" t="s">
        <v>118</v>
      </c>
      <c r="C110" s="31">
        <f t="shared" si="51"/>
        <v>597000</v>
      </c>
      <c r="D110" s="31">
        <f>D111+D112</f>
        <v>0</v>
      </c>
      <c r="E110" s="31">
        <f aca="true" t="shared" si="52" ref="E110:J110">E111+E112</f>
        <v>537000</v>
      </c>
      <c r="F110" s="31">
        <f t="shared" si="52"/>
        <v>0</v>
      </c>
      <c r="G110" s="31">
        <f t="shared" si="52"/>
        <v>60000</v>
      </c>
      <c r="H110" s="31">
        <f t="shared" si="52"/>
        <v>0</v>
      </c>
      <c r="I110" s="31">
        <f t="shared" si="52"/>
        <v>0</v>
      </c>
      <c r="J110" s="31">
        <f t="shared" si="52"/>
        <v>0</v>
      </c>
      <c r="K110" s="29"/>
    </row>
    <row r="111" spans="1:11" ht="15.75">
      <c r="A111" s="52">
        <v>114</v>
      </c>
      <c r="B111" s="27" t="s">
        <v>100</v>
      </c>
      <c r="C111" s="31">
        <f t="shared" si="51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115</v>
      </c>
      <c r="B112" s="27" t="s">
        <v>95</v>
      </c>
      <c r="C112" s="31">
        <f t="shared" si="51"/>
        <v>597000</v>
      </c>
      <c r="D112" s="31">
        <v>0</v>
      </c>
      <c r="E112" s="31">
        <v>537000</v>
      </c>
      <c r="F112" s="31">
        <v>0</v>
      </c>
      <c r="G112" s="31">
        <v>60000</v>
      </c>
      <c r="H112" s="31">
        <v>0</v>
      </c>
      <c r="I112" s="31">
        <v>0</v>
      </c>
      <c r="J112" s="31">
        <v>0</v>
      </c>
      <c r="K112" s="29"/>
    </row>
    <row r="113" spans="1:11" ht="18.75">
      <c r="A113" s="52">
        <v>116</v>
      </c>
      <c r="B113" s="71" t="s">
        <v>19</v>
      </c>
      <c r="C113" s="71"/>
      <c r="D113" s="71"/>
      <c r="E113" s="71"/>
      <c r="F113" s="71"/>
      <c r="G113" s="71"/>
      <c r="H113" s="71"/>
      <c r="I113" s="71"/>
      <c r="J113" s="71"/>
      <c r="K113" s="71"/>
    </row>
    <row r="114" spans="1:11" ht="31.5">
      <c r="A114" s="52">
        <v>117</v>
      </c>
      <c r="B114" s="27" t="s">
        <v>20</v>
      </c>
      <c r="C114" s="31">
        <f>C115</f>
        <v>68402681</v>
      </c>
      <c r="D114" s="31">
        <f aca="true" t="shared" si="53" ref="D114:J114">D115</f>
        <v>9488906</v>
      </c>
      <c r="E114" s="31">
        <f t="shared" si="53"/>
        <v>10289426</v>
      </c>
      <c r="F114" s="31">
        <f t="shared" si="53"/>
        <v>10686418</v>
      </c>
      <c r="G114" s="31">
        <f t="shared" si="53"/>
        <v>10698600</v>
      </c>
      <c r="H114" s="31">
        <f t="shared" si="53"/>
        <v>9079777</v>
      </c>
      <c r="I114" s="31">
        <f t="shared" si="53"/>
        <v>9079777</v>
      </c>
      <c r="J114" s="31">
        <f t="shared" si="53"/>
        <v>9079777</v>
      </c>
      <c r="K114" s="29"/>
    </row>
    <row r="115" spans="1:11" ht="15.75">
      <c r="A115" s="52">
        <v>118</v>
      </c>
      <c r="B115" s="27" t="s">
        <v>2</v>
      </c>
      <c r="C115" s="31">
        <f aca="true" t="shared" si="54" ref="C115:J115">C117+C119+C121</f>
        <v>68402681</v>
      </c>
      <c r="D115" s="31">
        <f t="shared" si="54"/>
        <v>9488906</v>
      </c>
      <c r="E115" s="31">
        <f>E117+E119+E121</f>
        <v>10289426</v>
      </c>
      <c r="F115" s="31">
        <f t="shared" si="54"/>
        <v>10686418</v>
      </c>
      <c r="G115" s="31">
        <f t="shared" si="54"/>
        <v>10698600</v>
      </c>
      <c r="H115" s="31">
        <f t="shared" si="54"/>
        <v>9079777</v>
      </c>
      <c r="I115" s="31">
        <f t="shared" si="54"/>
        <v>9079777</v>
      </c>
      <c r="J115" s="31">
        <f t="shared" si="54"/>
        <v>9079777</v>
      </c>
      <c r="K115" s="29"/>
    </row>
    <row r="116" spans="1:11" ht="94.5">
      <c r="A116" s="52">
        <v>119</v>
      </c>
      <c r="B116" s="27" t="s">
        <v>85</v>
      </c>
      <c r="C116" s="31">
        <f>C117</f>
        <v>48812757</v>
      </c>
      <c r="D116" s="31">
        <f aca="true" t="shared" si="55" ref="D116:J116">D117</f>
        <v>6401533</v>
      </c>
      <c r="E116" s="31">
        <f t="shared" si="55"/>
        <v>8008845</v>
      </c>
      <c r="F116" s="31">
        <f t="shared" si="55"/>
        <v>8164048</v>
      </c>
      <c r="G116" s="31">
        <f t="shared" si="55"/>
        <v>7105000</v>
      </c>
      <c r="H116" s="31">
        <f t="shared" si="55"/>
        <v>6377777</v>
      </c>
      <c r="I116" s="31">
        <f t="shared" si="55"/>
        <v>6377777</v>
      </c>
      <c r="J116" s="31">
        <f t="shared" si="55"/>
        <v>6377777</v>
      </c>
      <c r="K116" s="30" t="s">
        <v>60</v>
      </c>
    </row>
    <row r="117" spans="1:11" ht="15.75">
      <c r="A117" s="52">
        <v>120</v>
      </c>
      <c r="B117" s="27" t="s">
        <v>2</v>
      </c>
      <c r="C117" s="31">
        <f>D117+E117+F117+G117+H117+I117+J117</f>
        <v>48812757</v>
      </c>
      <c r="D117" s="31">
        <v>6401533</v>
      </c>
      <c r="E117" s="31">
        <v>8008845</v>
      </c>
      <c r="F117" s="31">
        <v>8164048</v>
      </c>
      <c r="G117" s="31">
        <v>7105000</v>
      </c>
      <c r="H117" s="31">
        <v>6377777</v>
      </c>
      <c r="I117" s="31">
        <v>6377777</v>
      </c>
      <c r="J117" s="31">
        <v>6377777</v>
      </c>
      <c r="K117" s="29"/>
    </row>
    <row r="118" spans="1:11" ht="63">
      <c r="A118" s="52">
        <v>121</v>
      </c>
      <c r="B118" s="27" t="s">
        <v>86</v>
      </c>
      <c r="C118" s="31">
        <f>D118+E118+F118+G118+H118+I118+J118</f>
        <v>17014924</v>
      </c>
      <c r="D118" s="31">
        <f>D119</f>
        <v>2712373</v>
      </c>
      <c r="E118" s="31">
        <f aca="true" t="shared" si="56" ref="E118:J118">E119</f>
        <v>1980581</v>
      </c>
      <c r="F118" s="31">
        <f t="shared" si="56"/>
        <v>2222370</v>
      </c>
      <c r="G118" s="31">
        <f t="shared" si="56"/>
        <v>3193600</v>
      </c>
      <c r="H118" s="31">
        <f t="shared" si="56"/>
        <v>2302000</v>
      </c>
      <c r="I118" s="31">
        <f t="shared" si="56"/>
        <v>2302000</v>
      </c>
      <c r="J118" s="31">
        <f t="shared" si="56"/>
        <v>2302000</v>
      </c>
      <c r="K118" s="29" t="s">
        <v>60</v>
      </c>
    </row>
    <row r="119" spans="1:11" ht="15.75">
      <c r="A119" s="52">
        <v>122</v>
      </c>
      <c r="B119" s="27" t="s">
        <v>2</v>
      </c>
      <c r="C119" s="31">
        <f>D119+E119+F119+G119+H119+I119+J119</f>
        <v>17014924</v>
      </c>
      <c r="D119" s="31">
        <v>2712373</v>
      </c>
      <c r="E119" s="31">
        <v>1980581</v>
      </c>
      <c r="F119" s="31">
        <v>2222370</v>
      </c>
      <c r="G119" s="31">
        <v>3193600</v>
      </c>
      <c r="H119" s="31">
        <v>2302000</v>
      </c>
      <c r="I119" s="31">
        <v>2302000</v>
      </c>
      <c r="J119" s="31">
        <v>2302000</v>
      </c>
      <c r="K119" s="29"/>
    </row>
    <row r="120" spans="1:11" ht="63">
      <c r="A120" s="52">
        <v>123</v>
      </c>
      <c r="B120" s="27" t="s">
        <v>119</v>
      </c>
      <c r="C120" s="31">
        <f>D120+E120+F120+G120+H120+I120+J120</f>
        <v>2575000</v>
      </c>
      <c r="D120" s="31">
        <f>D121</f>
        <v>375000</v>
      </c>
      <c r="E120" s="31">
        <f aca="true" t="shared" si="57" ref="E120:J120">E121</f>
        <v>300000</v>
      </c>
      <c r="F120" s="31">
        <f t="shared" si="57"/>
        <v>300000</v>
      </c>
      <c r="G120" s="31">
        <f t="shared" si="57"/>
        <v>400000</v>
      </c>
      <c r="H120" s="31">
        <f t="shared" si="57"/>
        <v>400000</v>
      </c>
      <c r="I120" s="31">
        <f t="shared" si="57"/>
        <v>400000</v>
      </c>
      <c r="J120" s="31">
        <f t="shared" si="57"/>
        <v>400000</v>
      </c>
      <c r="K120" s="29" t="s">
        <v>61</v>
      </c>
    </row>
    <row r="121" spans="1:11" ht="15.75">
      <c r="A121" s="52">
        <v>124</v>
      </c>
      <c r="B121" s="27" t="s">
        <v>2</v>
      </c>
      <c r="C121" s="31">
        <f>D121+E121+F121+G121+H121+I121+J121</f>
        <v>2575000</v>
      </c>
      <c r="D121" s="31">
        <v>375000</v>
      </c>
      <c r="E121" s="31">
        <v>300000</v>
      </c>
      <c r="F121" s="31">
        <v>300000</v>
      </c>
      <c r="G121" s="31">
        <v>400000</v>
      </c>
      <c r="H121" s="31">
        <v>400000</v>
      </c>
      <c r="I121" s="31">
        <v>400000</v>
      </c>
      <c r="J121" s="31">
        <v>400000</v>
      </c>
      <c r="K121" s="29"/>
    </row>
  </sheetData>
  <sheetProtection/>
  <mergeCells count="7">
    <mergeCell ref="B113:K113"/>
    <mergeCell ref="C1:J1"/>
    <mergeCell ref="B7:K7"/>
    <mergeCell ref="B30:K30"/>
    <mergeCell ref="B51:K51"/>
    <mergeCell ref="B56:K56"/>
    <mergeCell ref="B65:K65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zoomScalePageLayoutView="0" workbookViewId="0" topLeftCell="A1">
      <selection activeCell="A70" sqref="A1:IV16384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1:11" ht="204.75">
      <c r="A1" s="52" t="s">
        <v>14</v>
      </c>
      <c r="B1" s="52" t="s">
        <v>15</v>
      </c>
      <c r="C1" s="84" t="s">
        <v>16</v>
      </c>
      <c r="D1" s="85"/>
      <c r="E1" s="85"/>
      <c r="F1" s="85"/>
      <c r="G1" s="85"/>
      <c r="H1" s="85"/>
      <c r="I1" s="85"/>
      <c r="J1" s="86"/>
      <c r="K1" s="55" t="s">
        <v>17</v>
      </c>
    </row>
    <row r="2" spans="1:11" ht="15.75">
      <c r="A2" s="53"/>
      <c r="B2" s="39"/>
      <c r="C2" s="37" t="s">
        <v>3</v>
      </c>
      <c r="D2" s="37">
        <v>2014</v>
      </c>
      <c r="E2" s="37">
        <v>2015</v>
      </c>
      <c r="F2" s="37">
        <v>2016</v>
      </c>
      <c r="G2" s="37">
        <v>2017</v>
      </c>
      <c r="H2" s="37">
        <v>2018</v>
      </c>
      <c r="I2" s="37">
        <v>2019</v>
      </c>
      <c r="J2" s="37">
        <v>2020</v>
      </c>
      <c r="K2" s="40"/>
    </row>
    <row r="3" spans="1:11" ht="31.5">
      <c r="A3" s="52">
        <v>1</v>
      </c>
      <c r="B3" s="27" t="s">
        <v>4</v>
      </c>
      <c r="C3" s="31">
        <f aca="true" t="shared" si="0" ref="C3:J3">C4+C5+C6</f>
        <v>4424709367.2</v>
      </c>
      <c r="D3" s="31">
        <f t="shared" si="0"/>
        <v>750051485.28</v>
      </c>
      <c r="E3" s="31">
        <f t="shared" si="0"/>
        <v>702137931.52</v>
      </c>
      <c r="F3" s="31">
        <f t="shared" si="0"/>
        <v>605115295.4</v>
      </c>
      <c r="G3" s="31">
        <f t="shared" si="0"/>
        <v>559662300</v>
      </c>
      <c r="H3" s="31">
        <f t="shared" si="0"/>
        <v>602580785</v>
      </c>
      <c r="I3" s="31">
        <f t="shared" si="0"/>
        <v>602580785</v>
      </c>
      <c r="J3" s="31">
        <f t="shared" si="0"/>
        <v>602580785</v>
      </c>
      <c r="K3" s="28"/>
    </row>
    <row r="4" spans="1:11" ht="15.75">
      <c r="A4" s="52">
        <v>2</v>
      </c>
      <c r="B4" s="27" t="s">
        <v>0</v>
      </c>
      <c r="C4" s="31">
        <f>D4+E4+F4+G4+H4+I4+J4</f>
        <v>65627960</v>
      </c>
      <c r="D4" s="31">
        <f>D86+D23</f>
        <v>63286425</v>
      </c>
      <c r="E4" s="31">
        <f aca="true" t="shared" si="1" ref="E4:J4">E9+E32+E67</f>
        <v>1243431</v>
      </c>
      <c r="F4" s="31">
        <f t="shared" si="1"/>
        <v>1098104</v>
      </c>
      <c r="G4" s="31">
        <f t="shared" si="1"/>
        <v>0</v>
      </c>
      <c r="H4" s="31">
        <f t="shared" si="1"/>
        <v>0</v>
      </c>
      <c r="I4" s="31">
        <f t="shared" si="1"/>
        <v>0</v>
      </c>
      <c r="J4" s="31">
        <f t="shared" si="1"/>
        <v>0</v>
      </c>
      <c r="K4" s="28"/>
    </row>
    <row r="5" spans="1:11" ht="15.75">
      <c r="A5" s="52">
        <v>3</v>
      </c>
      <c r="B5" s="27" t="s">
        <v>1</v>
      </c>
      <c r="C5" s="31">
        <f>D5+E5+F5+G5+H5+I5+J5</f>
        <v>2574944680.4</v>
      </c>
      <c r="D5" s="31">
        <f>D10+D33+D58+D68</f>
        <v>404293900</v>
      </c>
      <c r="E5" s="31">
        <f aca="true" t="shared" si="2" ref="E5:J5">E10+E33+E58+E68</f>
        <v>376483329.4</v>
      </c>
      <c r="F5" s="31">
        <f t="shared" si="2"/>
        <v>380832951</v>
      </c>
      <c r="G5" s="31">
        <f t="shared" si="2"/>
        <v>302940900</v>
      </c>
      <c r="H5" s="31">
        <f t="shared" si="2"/>
        <v>370131200</v>
      </c>
      <c r="I5" s="31">
        <f t="shared" si="2"/>
        <v>370131200</v>
      </c>
      <c r="J5" s="31">
        <f t="shared" si="2"/>
        <v>370131200</v>
      </c>
      <c r="K5" s="28"/>
    </row>
    <row r="6" spans="1:11" ht="15.75">
      <c r="A6" s="52">
        <v>4</v>
      </c>
      <c r="B6" s="27" t="s">
        <v>2</v>
      </c>
      <c r="C6" s="31">
        <f>D6+E6+F6+G6+H6+I6+J6</f>
        <v>1784136726.8</v>
      </c>
      <c r="D6" s="31">
        <f>D11+D34+D53+D59+D69+D116</f>
        <v>282471160.28</v>
      </c>
      <c r="E6" s="31">
        <f aca="true" t="shared" si="3" ref="E6:J6">E11+E34+E59+E69+E116+E53</f>
        <v>324411171.12</v>
      </c>
      <c r="F6" s="31">
        <f t="shared" si="3"/>
        <v>223184240.39999998</v>
      </c>
      <c r="G6" s="31">
        <f t="shared" si="3"/>
        <v>256721400</v>
      </c>
      <c r="H6" s="31">
        <f t="shared" si="3"/>
        <v>232449585</v>
      </c>
      <c r="I6" s="31">
        <f t="shared" si="3"/>
        <v>232449585</v>
      </c>
      <c r="J6" s="31">
        <f t="shared" si="3"/>
        <v>232449585</v>
      </c>
      <c r="K6" s="28"/>
    </row>
    <row r="7" spans="1:11" ht="18.75">
      <c r="A7" s="52">
        <v>5</v>
      </c>
      <c r="B7" s="71" t="s">
        <v>63</v>
      </c>
      <c r="C7" s="71"/>
      <c r="D7" s="71"/>
      <c r="E7" s="71"/>
      <c r="F7" s="71"/>
      <c r="G7" s="71"/>
      <c r="H7" s="71"/>
      <c r="I7" s="71"/>
      <c r="J7" s="71"/>
      <c r="K7" s="71"/>
    </row>
    <row r="8" spans="1:11" ht="31.5">
      <c r="A8" s="52">
        <v>6</v>
      </c>
      <c r="B8" s="27" t="s">
        <v>8</v>
      </c>
      <c r="C8" s="31">
        <f aca="true" t="shared" si="4" ref="C8:J8">C10+C11+C9</f>
        <v>1269308971.82</v>
      </c>
      <c r="D8" s="31">
        <f t="shared" si="4"/>
        <v>317029699.86</v>
      </c>
      <c r="E8" s="31">
        <f t="shared" si="4"/>
        <v>263210407.07</v>
      </c>
      <c r="F8" s="31">
        <f t="shared" si="4"/>
        <v>145993629.89</v>
      </c>
      <c r="G8" s="31">
        <f t="shared" si="4"/>
        <v>134740558</v>
      </c>
      <c r="H8" s="31">
        <f t="shared" si="4"/>
        <v>138906359</v>
      </c>
      <c r="I8" s="31">
        <f t="shared" si="4"/>
        <v>138906359</v>
      </c>
      <c r="J8" s="31">
        <f t="shared" si="4"/>
        <v>138906359</v>
      </c>
      <c r="K8" s="29"/>
    </row>
    <row r="9" spans="1:11" ht="15.75">
      <c r="A9" s="52">
        <v>7</v>
      </c>
      <c r="B9" s="27" t="s">
        <v>0</v>
      </c>
      <c r="C9" s="31">
        <f>D9+E9+F9+G9+H9+I9+J9</f>
        <v>62198700</v>
      </c>
      <c r="D9" s="31">
        <f aca="true" t="shared" si="5" ref="D9:J9">D23</f>
        <v>62198700</v>
      </c>
      <c r="E9" s="31">
        <f t="shared" si="5"/>
        <v>0</v>
      </c>
      <c r="F9" s="31">
        <f t="shared" si="5"/>
        <v>0</v>
      </c>
      <c r="G9" s="31">
        <f t="shared" si="5"/>
        <v>0</v>
      </c>
      <c r="H9" s="31">
        <f t="shared" si="5"/>
        <v>0</v>
      </c>
      <c r="I9" s="31">
        <f t="shared" si="5"/>
        <v>0</v>
      </c>
      <c r="J9" s="31">
        <f t="shared" si="5"/>
        <v>0</v>
      </c>
      <c r="K9" s="29"/>
    </row>
    <row r="10" spans="1:11" ht="15.75">
      <c r="A10" s="52">
        <v>8</v>
      </c>
      <c r="B10" s="27" t="s">
        <v>1</v>
      </c>
      <c r="C10" s="31">
        <f>C13+C24+C29</f>
        <v>545500008.4</v>
      </c>
      <c r="D10" s="31">
        <f>D13+D24+D29</f>
        <v>146533100</v>
      </c>
      <c r="E10" s="31">
        <f aca="true" t="shared" si="6" ref="E10:J10">E13+E24+E28</f>
        <v>125997308.4</v>
      </c>
      <c r="F10" s="31">
        <f t="shared" si="6"/>
        <v>63155000</v>
      </c>
      <c r="G10" s="31">
        <f t="shared" si="6"/>
        <v>40221000</v>
      </c>
      <c r="H10" s="31">
        <f t="shared" si="6"/>
        <v>59326000</v>
      </c>
      <c r="I10" s="31">
        <f t="shared" si="6"/>
        <v>59326000</v>
      </c>
      <c r="J10" s="31">
        <f t="shared" si="6"/>
        <v>59326000</v>
      </c>
      <c r="K10" s="29"/>
    </row>
    <row r="11" spans="1:11" ht="15.75">
      <c r="A11" s="52">
        <v>9</v>
      </c>
      <c r="B11" s="27" t="s">
        <v>2</v>
      </c>
      <c r="C11" s="31">
        <f>D11+E11+F11+G11+H11+I11+J11</f>
        <v>661610263.42</v>
      </c>
      <c r="D11" s="31">
        <f>D15+D17+D25+D19+D21</f>
        <v>108297899.86</v>
      </c>
      <c r="E11" s="31">
        <f aca="true" t="shared" si="7" ref="E11:J11">E15+E17+E19+E21+E25+E29</f>
        <v>137213098.67</v>
      </c>
      <c r="F11" s="31">
        <f t="shared" si="7"/>
        <v>82838629.88999999</v>
      </c>
      <c r="G11" s="31">
        <f t="shared" si="7"/>
        <v>94519558</v>
      </c>
      <c r="H11" s="31">
        <f t="shared" si="7"/>
        <v>79580359</v>
      </c>
      <c r="I11" s="31">
        <f t="shared" si="7"/>
        <v>79580359</v>
      </c>
      <c r="J11" s="31">
        <f t="shared" si="7"/>
        <v>79580359</v>
      </c>
      <c r="K11" s="29"/>
    </row>
    <row r="12" spans="1:11" ht="110.25">
      <c r="A12" s="52">
        <v>10</v>
      </c>
      <c r="B12" s="27" t="s">
        <v>64</v>
      </c>
      <c r="C12" s="31">
        <f>D12+E12+F12+G12+H12+I12+J12</f>
        <v>355327900</v>
      </c>
      <c r="D12" s="31">
        <f aca="true" t="shared" si="8" ref="D12:J12">D13</f>
        <v>33012000</v>
      </c>
      <c r="E12" s="31">
        <f t="shared" si="8"/>
        <v>40961900</v>
      </c>
      <c r="F12" s="31">
        <f t="shared" si="8"/>
        <v>63155000</v>
      </c>
      <c r="G12" s="31">
        <f t="shared" si="8"/>
        <v>40221000</v>
      </c>
      <c r="H12" s="31">
        <f t="shared" si="8"/>
        <v>59326000</v>
      </c>
      <c r="I12" s="31">
        <f t="shared" si="8"/>
        <v>59326000</v>
      </c>
      <c r="J12" s="31">
        <f t="shared" si="8"/>
        <v>59326000</v>
      </c>
      <c r="K12" s="29" t="s">
        <v>51</v>
      </c>
    </row>
    <row r="13" spans="1:11" ht="15.75">
      <c r="A13" s="52">
        <v>11</v>
      </c>
      <c r="B13" s="27" t="s">
        <v>1</v>
      </c>
      <c r="C13" s="31">
        <f>D13+E13+F13+G13+H13+I13+J13</f>
        <v>355327900</v>
      </c>
      <c r="D13" s="31">
        <v>33012000</v>
      </c>
      <c r="E13" s="31">
        <v>40961900</v>
      </c>
      <c r="F13" s="31">
        <v>63155000</v>
      </c>
      <c r="G13" s="31">
        <v>40221000</v>
      </c>
      <c r="H13" s="31">
        <v>59326000</v>
      </c>
      <c r="I13" s="31">
        <v>59326000</v>
      </c>
      <c r="J13" s="31">
        <v>59326000</v>
      </c>
      <c r="K13" s="29"/>
    </row>
    <row r="14" spans="1:11" ht="110.25">
      <c r="A14" s="52">
        <v>12</v>
      </c>
      <c r="B14" s="27" t="s">
        <v>65</v>
      </c>
      <c r="C14" s="31">
        <f aca="true" t="shared" si="9" ref="C14:C25">D14+E14+F14+G14+H14+I14+J14</f>
        <v>384704028.98</v>
      </c>
      <c r="D14" s="31">
        <f aca="true" t="shared" si="10" ref="D14:J14">D15</f>
        <v>57250919.96</v>
      </c>
      <c r="E14" s="31">
        <f t="shared" si="10"/>
        <v>58183985.01</v>
      </c>
      <c r="F14" s="31">
        <f t="shared" si="10"/>
        <v>36540653.01</v>
      </c>
      <c r="G14" s="31">
        <f t="shared" si="10"/>
        <v>59117952</v>
      </c>
      <c r="H14" s="31">
        <f t="shared" si="10"/>
        <v>57870173</v>
      </c>
      <c r="I14" s="31">
        <f t="shared" si="10"/>
        <v>57870173</v>
      </c>
      <c r="J14" s="31">
        <f t="shared" si="10"/>
        <v>57870173</v>
      </c>
      <c r="K14" s="29" t="s">
        <v>51</v>
      </c>
    </row>
    <row r="15" spans="1:11" ht="15.75">
      <c r="A15" s="52">
        <v>13</v>
      </c>
      <c r="B15" s="27" t="s">
        <v>2</v>
      </c>
      <c r="C15" s="31">
        <f t="shared" si="9"/>
        <v>384704028.98</v>
      </c>
      <c r="D15" s="31">
        <v>57250919.96</v>
      </c>
      <c r="E15" s="31">
        <v>58183985.01</v>
      </c>
      <c r="F15" s="31">
        <v>36540653.01</v>
      </c>
      <c r="G15" s="31">
        <v>59117952</v>
      </c>
      <c r="H15" s="31">
        <v>57870173</v>
      </c>
      <c r="I15" s="31">
        <v>57870173</v>
      </c>
      <c r="J15" s="31">
        <v>57870173</v>
      </c>
      <c r="K15" s="29"/>
    </row>
    <row r="16" spans="1:11" ht="110.25">
      <c r="A16" s="52">
        <v>14</v>
      </c>
      <c r="B16" s="27" t="s">
        <v>66</v>
      </c>
      <c r="C16" s="31">
        <f t="shared" si="9"/>
        <v>119329704.43</v>
      </c>
      <c r="D16" s="31">
        <f>D17</f>
        <v>10772178.06</v>
      </c>
      <c r="E16" s="31">
        <f aca="true" t="shared" si="11" ref="E16:J16">E17</f>
        <v>25504841.62</v>
      </c>
      <c r="F16" s="31">
        <f t="shared" si="11"/>
        <v>31189270.75</v>
      </c>
      <c r="G16" s="31">
        <f t="shared" si="11"/>
        <v>20187806</v>
      </c>
      <c r="H16" s="31">
        <f t="shared" si="11"/>
        <v>10558536</v>
      </c>
      <c r="I16" s="31">
        <f t="shared" si="11"/>
        <v>10558536</v>
      </c>
      <c r="J16" s="31">
        <f t="shared" si="11"/>
        <v>10558536</v>
      </c>
      <c r="K16" s="29" t="s">
        <v>51</v>
      </c>
    </row>
    <row r="17" spans="1:11" ht="15.75">
      <c r="A17" s="52">
        <v>15</v>
      </c>
      <c r="B17" s="27" t="s">
        <v>2</v>
      </c>
      <c r="C17" s="31">
        <f t="shared" si="9"/>
        <v>119329704.43</v>
      </c>
      <c r="D17" s="31">
        <v>10772178.06</v>
      </c>
      <c r="E17" s="31">
        <v>25504841.62</v>
      </c>
      <c r="F17" s="31">
        <v>31189270.75</v>
      </c>
      <c r="G17" s="31">
        <v>20187806</v>
      </c>
      <c r="H17" s="31">
        <v>10558536</v>
      </c>
      <c r="I17" s="31">
        <v>10558536</v>
      </c>
      <c r="J17" s="31">
        <v>10558536</v>
      </c>
      <c r="K17" s="29"/>
    </row>
    <row r="18" spans="1:11" ht="94.5">
      <c r="A18" s="52">
        <v>16</v>
      </c>
      <c r="B18" s="27" t="s">
        <v>67</v>
      </c>
      <c r="C18" s="31">
        <f t="shared" si="9"/>
        <v>83547017.86</v>
      </c>
      <c r="D18" s="31">
        <f>D19</f>
        <v>9719913.86</v>
      </c>
      <c r="E18" s="31">
        <f aca="true" t="shared" si="12" ref="E18:J18">E19</f>
        <v>11722704</v>
      </c>
      <c r="F18" s="31">
        <f t="shared" si="12"/>
        <v>14350000</v>
      </c>
      <c r="G18" s="31">
        <f t="shared" si="12"/>
        <v>14976700</v>
      </c>
      <c r="H18" s="31">
        <f t="shared" si="12"/>
        <v>10925900</v>
      </c>
      <c r="I18" s="31">
        <f t="shared" si="12"/>
        <v>10925900</v>
      </c>
      <c r="J18" s="31">
        <f t="shared" si="12"/>
        <v>10925900</v>
      </c>
      <c r="K18" s="29" t="s">
        <v>51</v>
      </c>
    </row>
    <row r="19" spans="1:11" ht="15.75">
      <c r="A19" s="52">
        <v>17</v>
      </c>
      <c r="B19" s="27" t="s">
        <v>2</v>
      </c>
      <c r="C19" s="31">
        <f t="shared" si="9"/>
        <v>83547017.86</v>
      </c>
      <c r="D19" s="31">
        <v>9719913.86</v>
      </c>
      <c r="E19" s="31">
        <v>11722704</v>
      </c>
      <c r="F19" s="31">
        <v>14350000</v>
      </c>
      <c r="G19" s="31">
        <v>14976700</v>
      </c>
      <c r="H19" s="31">
        <v>10925900</v>
      </c>
      <c r="I19" s="31">
        <v>10925900</v>
      </c>
      <c r="J19" s="31">
        <v>10925900</v>
      </c>
      <c r="K19" s="29"/>
    </row>
    <row r="20" spans="1:11" ht="94.5">
      <c r="A20" s="52">
        <v>18</v>
      </c>
      <c r="B20" s="27" t="s">
        <v>68</v>
      </c>
      <c r="C20" s="31">
        <f t="shared" si="9"/>
        <v>1873579.69</v>
      </c>
      <c r="D20" s="31">
        <f>D21</f>
        <v>189529.69</v>
      </c>
      <c r="E20" s="31">
        <f aca="true" t="shared" si="13" ref="E20:J20">E21</f>
        <v>382600</v>
      </c>
      <c r="F20" s="31">
        <f t="shared" si="13"/>
        <v>387100</v>
      </c>
      <c r="G20" s="31">
        <f t="shared" si="13"/>
        <v>237100</v>
      </c>
      <c r="H20" s="31">
        <f t="shared" si="13"/>
        <v>225750</v>
      </c>
      <c r="I20" s="31">
        <f t="shared" si="13"/>
        <v>225750</v>
      </c>
      <c r="J20" s="31">
        <f t="shared" si="13"/>
        <v>225750</v>
      </c>
      <c r="K20" s="29" t="s">
        <v>51</v>
      </c>
    </row>
    <row r="21" spans="1:11" ht="15.75">
      <c r="A21" s="52">
        <v>19</v>
      </c>
      <c r="B21" s="27" t="s">
        <v>2</v>
      </c>
      <c r="C21" s="31">
        <f t="shared" si="9"/>
        <v>1873579.69</v>
      </c>
      <c r="D21" s="31">
        <v>189529.69</v>
      </c>
      <c r="E21" s="31">
        <v>382600</v>
      </c>
      <c r="F21" s="31">
        <v>387100</v>
      </c>
      <c r="G21" s="31">
        <v>237100</v>
      </c>
      <c r="H21" s="31">
        <v>225750</v>
      </c>
      <c r="I21" s="31">
        <v>225750</v>
      </c>
      <c r="J21" s="31">
        <v>225750</v>
      </c>
      <c r="K21" s="29"/>
    </row>
    <row r="22" spans="1:11" ht="47.25">
      <c r="A22" s="52">
        <v>20</v>
      </c>
      <c r="B22" s="27" t="s">
        <v>69</v>
      </c>
      <c r="C22" s="31">
        <f>C24+C25+C23</f>
        <v>324006740.86</v>
      </c>
      <c r="D22" s="31">
        <f>D24+D25+D23</f>
        <v>206085158.29</v>
      </c>
      <c r="E22" s="31">
        <f aca="true" t="shared" si="14" ref="E22:J22">E24+E25</f>
        <v>117549976.44</v>
      </c>
      <c r="F22" s="31">
        <f t="shared" si="14"/>
        <v>371606.13</v>
      </c>
      <c r="G22" s="31">
        <f t="shared" si="14"/>
        <v>0</v>
      </c>
      <c r="H22" s="31">
        <f t="shared" si="14"/>
        <v>0</v>
      </c>
      <c r="I22" s="31">
        <f t="shared" si="14"/>
        <v>0</v>
      </c>
      <c r="J22" s="31">
        <f t="shared" si="14"/>
        <v>0</v>
      </c>
      <c r="K22" s="29" t="s">
        <v>52</v>
      </c>
    </row>
    <row r="23" spans="1:11" ht="15.75">
      <c r="A23" s="52">
        <v>21</v>
      </c>
      <c r="B23" s="27" t="s">
        <v>0</v>
      </c>
      <c r="C23" s="31">
        <f t="shared" si="9"/>
        <v>62198700</v>
      </c>
      <c r="D23" s="31">
        <v>62198700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29"/>
    </row>
    <row r="24" spans="1:11" ht="15.75">
      <c r="A24" s="52">
        <v>22</v>
      </c>
      <c r="B24" s="27" t="s">
        <v>1</v>
      </c>
      <c r="C24" s="31">
        <f t="shared" si="9"/>
        <v>189912108.4</v>
      </c>
      <c r="D24" s="31">
        <v>113521100</v>
      </c>
      <c r="E24" s="31">
        <v>76391008.4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9"/>
    </row>
    <row r="25" spans="1:11" ht="15.75">
      <c r="A25" s="52">
        <v>23</v>
      </c>
      <c r="B25" s="27" t="s">
        <v>2</v>
      </c>
      <c r="C25" s="31">
        <f t="shared" si="9"/>
        <v>71895932.46</v>
      </c>
      <c r="D25" s="31">
        <v>30365358.29</v>
      </c>
      <c r="E25" s="31">
        <v>41158968.04</v>
      </c>
      <c r="F25" s="31">
        <v>371606.13</v>
      </c>
      <c r="G25" s="31">
        <v>0</v>
      </c>
      <c r="H25" s="31">
        <v>0</v>
      </c>
      <c r="I25" s="31">
        <v>0</v>
      </c>
      <c r="J25" s="31">
        <v>0</v>
      </c>
      <c r="K25" s="29"/>
    </row>
    <row r="26" spans="1:11" ht="78.75">
      <c r="A26" s="52">
        <v>26</v>
      </c>
      <c r="B26" s="27" t="s">
        <v>109</v>
      </c>
      <c r="C26" s="31">
        <f>C27+C28+C29</f>
        <v>8904400</v>
      </c>
      <c r="D26" s="31">
        <f aca="true" t="shared" si="15" ref="D26:J26">D27+D28+D29</f>
        <v>0</v>
      </c>
      <c r="E26" s="31">
        <f>E27+E28+E29</f>
        <v>8904400</v>
      </c>
      <c r="F26" s="31">
        <f t="shared" si="15"/>
        <v>0</v>
      </c>
      <c r="G26" s="31">
        <f t="shared" si="15"/>
        <v>0</v>
      </c>
      <c r="H26" s="31">
        <f t="shared" si="15"/>
        <v>0</v>
      </c>
      <c r="I26" s="31">
        <f t="shared" si="15"/>
        <v>0</v>
      </c>
      <c r="J26" s="31">
        <f t="shared" si="15"/>
        <v>0</v>
      </c>
      <c r="K26" s="29"/>
    </row>
    <row r="27" spans="1:11" ht="15.75">
      <c r="A27" s="52">
        <v>27</v>
      </c>
      <c r="B27" s="27" t="s">
        <v>0</v>
      </c>
      <c r="C27" s="31">
        <f>D27+E27+F27+G27+H27+I27+J27</f>
        <v>0</v>
      </c>
      <c r="D27" s="31"/>
      <c r="E27" s="31"/>
      <c r="F27" s="31"/>
      <c r="G27" s="31"/>
      <c r="H27" s="31"/>
      <c r="I27" s="31"/>
      <c r="J27" s="31"/>
      <c r="K27" s="29"/>
    </row>
    <row r="28" spans="1:11" ht="15.75">
      <c r="A28" s="52">
        <v>28</v>
      </c>
      <c r="B28" s="27" t="s">
        <v>1</v>
      </c>
      <c r="C28" s="31">
        <f>D28+E28+F28+G28+H28+I28+J28</f>
        <v>8644400</v>
      </c>
      <c r="D28" s="31">
        <v>0</v>
      </c>
      <c r="E28" s="31">
        <v>8644400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52">
        <v>29</v>
      </c>
      <c r="B29" s="27" t="s">
        <v>2</v>
      </c>
      <c r="C29" s="31">
        <f>D29+E29+F29+G29+H29+I29+J29</f>
        <v>260000</v>
      </c>
      <c r="D29" s="31">
        <v>0</v>
      </c>
      <c r="E29" s="31">
        <v>260000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8.75">
      <c r="A30" s="52">
        <v>30</v>
      </c>
      <c r="B30" s="71" t="s">
        <v>88</v>
      </c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31.5">
      <c r="A31" s="52">
        <v>31</v>
      </c>
      <c r="B31" s="27" t="s">
        <v>10</v>
      </c>
      <c r="C31" s="31">
        <f>D31+E31+F31+G31+H31+I31+J31</f>
        <v>2821330070.51</v>
      </c>
      <c r="D31" s="31">
        <f aca="true" t="shared" si="16" ref="D31:J31">D32+D33+D34</f>
        <v>371858498.21000004</v>
      </c>
      <c r="E31" s="31">
        <f t="shared" si="16"/>
        <v>387133330.53999996</v>
      </c>
      <c r="F31" s="31">
        <f t="shared" si="16"/>
        <v>412836586.76</v>
      </c>
      <c r="G31" s="31">
        <f t="shared" si="16"/>
        <v>381663438</v>
      </c>
      <c r="H31" s="31">
        <f t="shared" si="16"/>
        <v>422612739</v>
      </c>
      <c r="I31" s="31">
        <f t="shared" si="16"/>
        <v>422612739</v>
      </c>
      <c r="J31" s="31">
        <f t="shared" si="16"/>
        <v>422612739</v>
      </c>
      <c r="K31" s="29"/>
    </row>
    <row r="32" spans="1:11" ht="15.75">
      <c r="A32" s="52">
        <v>32</v>
      </c>
      <c r="B32" s="27" t="s">
        <v>0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ht="15.75">
      <c r="A33" s="52">
        <v>33</v>
      </c>
      <c r="B33" s="27" t="s">
        <v>1</v>
      </c>
      <c r="C33" s="31">
        <f>D33+E33+F33+G33+H33+I33+J33</f>
        <v>1944510300</v>
      </c>
      <c r="D33" s="31">
        <f aca="true" t="shared" si="17" ref="D33:J33">D36+D39+D42</f>
        <v>238232000</v>
      </c>
      <c r="E33" s="31">
        <f t="shared" si="17"/>
        <v>237908300</v>
      </c>
      <c r="F33" s="31">
        <f>F36+F39+F42</f>
        <v>307069000</v>
      </c>
      <c r="G33" s="31">
        <f t="shared" si="17"/>
        <v>254464000</v>
      </c>
      <c r="H33" s="31">
        <f t="shared" si="17"/>
        <v>302279000</v>
      </c>
      <c r="I33" s="31">
        <f t="shared" si="17"/>
        <v>302279000</v>
      </c>
      <c r="J33" s="31">
        <f t="shared" si="17"/>
        <v>302279000</v>
      </c>
      <c r="K33" s="29"/>
    </row>
    <row r="34" spans="1:11" ht="15.75">
      <c r="A34" s="52">
        <v>34</v>
      </c>
      <c r="B34" s="27" t="s">
        <v>2</v>
      </c>
      <c r="C34" s="31">
        <f>D34+E34+F34+G34+H34+I34+J34</f>
        <v>876819770.51</v>
      </c>
      <c r="D34" s="31">
        <f>D37+D40+D44+D46+D50+D48</f>
        <v>133626498.21000001</v>
      </c>
      <c r="E34" s="31">
        <f aca="true" t="shared" si="18" ref="E34:J34">E37+E40+E44+E46+E48+E50</f>
        <v>149225030.54</v>
      </c>
      <c r="F34" s="31">
        <f>F37+F40+F44+F46+F48+F50</f>
        <v>105767586.75999999</v>
      </c>
      <c r="G34" s="31">
        <f t="shared" si="18"/>
        <v>127199438</v>
      </c>
      <c r="H34" s="31">
        <f t="shared" si="18"/>
        <v>120333739</v>
      </c>
      <c r="I34" s="31">
        <f t="shared" si="18"/>
        <v>120333739</v>
      </c>
      <c r="J34" s="31">
        <f t="shared" si="18"/>
        <v>120333739</v>
      </c>
      <c r="K34" s="29"/>
    </row>
    <row r="35" spans="1:11" ht="141.75">
      <c r="A35" s="52">
        <v>35</v>
      </c>
      <c r="B35" s="27" t="s">
        <v>71</v>
      </c>
      <c r="C35" s="31">
        <f>C36</f>
        <v>1848591300</v>
      </c>
      <c r="D35" s="31">
        <f>D36</f>
        <v>225003000</v>
      </c>
      <c r="E35" s="31">
        <f aca="true" t="shared" si="19" ref="E35:J35">E36</f>
        <v>224759300</v>
      </c>
      <c r="F35" s="31">
        <f t="shared" si="19"/>
        <v>293334000</v>
      </c>
      <c r="G35" s="31">
        <f t="shared" si="19"/>
        <v>240169000</v>
      </c>
      <c r="H35" s="31">
        <f t="shared" si="19"/>
        <v>288442000</v>
      </c>
      <c r="I35" s="31">
        <f t="shared" si="19"/>
        <v>288442000</v>
      </c>
      <c r="J35" s="31">
        <f t="shared" si="19"/>
        <v>288442000</v>
      </c>
      <c r="K35" s="29" t="s">
        <v>53</v>
      </c>
    </row>
    <row r="36" spans="1:11" ht="15.75">
      <c r="A36" s="52">
        <v>36</v>
      </c>
      <c r="B36" s="27" t="s">
        <v>1</v>
      </c>
      <c r="C36" s="31">
        <f aca="true" t="shared" si="20" ref="C36:C46">D36+E36+F36+G36+H36+I36+J36</f>
        <v>1848591300</v>
      </c>
      <c r="D36" s="31">
        <v>225003000</v>
      </c>
      <c r="E36" s="31">
        <v>224759300</v>
      </c>
      <c r="F36" s="31">
        <v>293334000</v>
      </c>
      <c r="G36" s="31">
        <v>240169000</v>
      </c>
      <c r="H36" s="31">
        <v>288442000</v>
      </c>
      <c r="I36" s="31">
        <v>288442000</v>
      </c>
      <c r="J36" s="31">
        <v>288442000</v>
      </c>
      <c r="K36" s="29"/>
    </row>
    <row r="37" spans="1:11" ht="15.75">
      <c r="A37" s="52">
        <v>37</v>
      </c>
      <c r="B37" s="27" t="s">
        <v>2</v>
      </c>
      <c r="C37" s="31">
        <f t="shared" si="20"/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29"/>
    </row>
    <row r="38" spans="1:11" ht="78.75">
      <c r="A38" s="52">
        <v>38</v>
      </c>
      <c r="B38" s="27" t="s">
        <v>72</v>
      </c>
      <c r="C38" s="31">
        <f t="shared" si="20"/>
        <v>99962079.17</v>
      </c>
      <c r="D38" s="31">
        <f>D39+D40</f>
        <v>13738079.17</v>
      </c>
      <c r="E38" s="31">
        <f aca="true" t="shared" si="21" ref="E38:J38">E39+E40</f>
        <v>13716000</v>
      </c>
      <c r="F38" s="31">
        <f t="shared" si="21"/>
        <v>14302000</v>
      </c>
      <c r="G38" s="31">
        <f t="shared" si="21"/>
        <v>14895000</v>
      </c>
      <c r="H38" s="31">
        <f t="shared" si="21"/>
        <v>14437000</v>
      </c>
      <c r="I38" s="31">
        <f t="shared" si="21"/>
        <v>14437000</v>
      </c>
      <c r="J38" s="31">
        <f t="shared" si="21"/>
        <v>14437000</v>
      </c>
      <c r="K38" s="29">
        <v>19.2</v>
      </c>
    </row>
    <row r="39" spans="1:11" ht="15.75">
      <c r="A39" s="52">
        <v>39</v>
      </c>
      <c r="B39" s="27" t="s">
        <v>1</v>
      </c>
      <c r="C39" s="31">
        <f>D39+E39+F39+G39+H39+I39+J39</f>
        <v>95812000</v>
      </c>
      <c r="D39" s="31">
        <v>13188000</v>
      </c>
      <c r="E39" s="31">
        <v>13116000</v>
      </c>
      <c r="F39" s="31">
        <v>13702000</v>
      </c>
      <c r="G39" s="31">
        <v>14295000</v>
      </c>
      <c r="H39" s="31">
        <v>13837000</v>
      </c>
      <c r="I39" s="31">
        <v>13837000</v>
      </c>
      <c r="J39" s="31">
        <v>13837000</v>
      </c>
      <c r="K39" s="29"/>
    </row>
    <row r="40" spans="1:11" ht="15.75">
      <c r="A40" s="52">
        <v>40</v>
      </c>
      <c r="B40" s="27" t="s">
        <v>2</v>
      </c>
      <c r="C40" s="31">
        <f>D40+E40+F40+G40+H40+I40+J40</f>
        <v>4150079.17</v>
      </c>
      <c r="D40" s="31">
        <v>550079.17</v>
      </c>
      <c r="E40" s="31">
        <v>600000</v>
      </c>
      <c r="F40" s="31">
        <v>600000</v>
      </c>
      <c r="G40" s="31">
        <v>600000</v>
      </c>
      <c r="H40" s="31">
        <v>600000</v>
      </c>
      <c r="I40" s="31">
        <v>600000</v>
      </c>
      <c r="J40" s="31">
        <v>600000</v>
      </c>
      <c r="K40" s="29"/>
    </row>
    <row r="41" spans="1:11" ht="94.5">
      <c r="A41" s="52">
        <v>41</v>
      </c>
      <c r="B41" s="27" t="s">
        <v>73</v>
      </c>
      <c r="C41" s="31">
        <f>D41+E41+F41+G41+H41+I41+J41</f>
        <v>107000</v>
      </c>
      <c r="D41" s="31">
        <f aca="true" t="shared" si="22" ref="D41:J41">D42</f>
        <v>41000</v>
      </c>
      <c r="E41" s="31">
        <f t="shared" si="22"/>
        <v>33000</v>
      </c>
      <c r="F41" s="31">
        <f t="shared" si="22"/>
        <v>33000</v>
      </c>
      <c r="G41" s="31">
        <f t="shared" si="22"/>
        <v>0</v>
      </c>
      <c r="H41" s="31">
        <f t="shared" si="22"/>
        <v>0</v>
      </c>
      <c r="I41" s="31">
        <f t="shared" si="22"/>
        <v>0</v>
      </c>
      <c r="J41" s="31">
        <f t="shared" si="22"/>
        <v>0</v>
      </c>
      <c r="K41" s="29">
        <v>21.22</v>
      </c>
    </row>
    <row r="42" spans="1:11" ht="15.75">
      <c r="A42" s="52">
        <v>42</v>
      </c>
      <c r="B42" s="27" t="s">
        <v>1</v>
      </c>
      <c r="C42" s="31">
        <f t="shared" si="20"/>
        <v>107000</v>
      </c>
      <c r="D42" s="31">
        <v>41000</v>
      </c>
      <c r="E42" s="31">
        <v>33000</v>
      </c>
      <c r="F42" s="31">
        <v>33000</v>
      </c>
      <c r="G42" s="31">
        <v>0</v>
      </c>
      <c r="H42" s="31">
        <v>0</v>
      </c>
      <c r="I42" s="31">
        <v>0</v>
      </c>
      <c r="J42" s="31">
        <v>0</v>
      </c>
      <c r="K42" s="29"/>
    </row>
    <row r="43" spans="1:11" ht="94.5">
      <c r="A43" s="52">
        <v>43</v>
      </c>
      <c r="B43" s="27" t="s">
        <v>110</v>
      </c>
      <c r="C43" s="31">
        <f t="shared" si="20"/>
        <v>640884119.96</v>
      </c>
      <c r="D43" s="31">
        <f>D44</f>
        <v>106469528.43</v>
      </c>
      <c r="E43" s="31">
        <f aca="true" t="shared" si="23" ref="E43:J43">E44</f>
        <v>102598464.75</v>
      </c>
      <c r="F43" s="31">
        <f t="shared" si="23"/>
        <v>62581822.78</v>
      </c>
      <c r="G43" s="31">
        <f t="shared" si="23"/>
        <v>84211879</v>
      </c>
      <c r="H43" s="31">
        <f t="shared" si="23"/>
        <v>95007475</v>
      </c>
      <c r="I43" s="31">
        <f t="shared" si="23"/>
        <v>95007475</v>
      </c>
      <c r="J43" s="31">
        <f t="shared" si="23"/>
        <v>95007475</v>
      </c>
      <c r="K43" s="29" t="s">
        <v>54</v>
      </c>
    </row>
    <row r="44" spans="1:11" ht="15.75">
      <c r="A44" s="52">
        <v>44</v>
      </c>
      <c r="B44" s="27" t="s">
        <v>2</v>
      </c>
      <c r="C44" s="31">
        <f t="shared" si="20"/>
        <v>640884119.96</v>
      </c>
      <c r="D44" s="31">
        <v>106469528.43</v>
      </c>
      <c r="E44" s="31">
        <v>102598464.75</v>
      </c>
      <c r="F44" s="31">
        <v>62581822.78</v>
      </c>
      <c r="G44" s="31">
        <v>84211879</v>
      </c>
      <c r="H44" s="31">
        <v>95007475</v>
      </c>
      <c r="I44" s="31">
        <v>95007475</v>
      </c>
      <c r="J44" s="31">
        <v>95007475</v>
      </c>
      <c r="K44" s="29"/>
    </row>
    <row r="45" spans="1:11" ht="94.5">
      <c r="A45" s="52">
        <v>45</v>
      </c>
      <c r="B45" s="27" t="s">
        <v>111</v>
      </c>
      <c r="C45" s="31">
        <f t="shared" si="20"/>
        <v>216789563.48999998</v>
      </c>
      <c r="D45" s="31">
        <f aca="true" t="shared" si="24" ref="D45:J45">D46</f>
        <v>24597627.72</v>
      </c>
      <c r="E45" s="31">
        <f t="shared" si="24"/>
        <v>43947565.79</v>
      </c>
      <c r="F45" s="31">
        <f t="shared" si="24"/>
        <v>40581763.98</v>
      </c>
      <c r="G45" s="31">
        <f t="shared" si="24"/>
        <v>40488559</v>
      </c>
      <c r="H45" s="31">
        <f t="shared" si="24"/>
        <v>22391349</v>
      </c>
      <c r="I45" s="31">
        <f t="shared" si="24"/>
        <v>22391349</v>
      </c>
      <c r="J45" s="31">
        <f t="shared" si="24"/>
        <v>22391349</v>
      </c>
      <c r="K45" s="29" t="s">
        <v>54</v>
      </c>
    </row>
    <row r="46" spans="1:11" ht="15.75">
      <c r="A46" s="52">
        <v>46</v>
      </c>
      <c r="B46" s="27" t="s">
        <v>2</v>
      </c>
      <c r="C46" s="31">
        <f t="shared" si="20"/>
        <v>216789563.48999998</v>
      </c>
      <c r="D46" s="31">
        <v>24597627.72</v>
      </c>
      <c r="E46" s="31">
        <v>43947565.79</v>
      </c>
      <c r="F46" s="31">
        <v>40581763.98</v>
      </c>
      <c r="G46" s="31">
        <v>40488559</v>
      </c>
      <c r="H46" s="31">
        <v>22391349</v>
      </c>
      <c r="I46" s="31">
        <v>22391349</v>
      </c>
      <c r="J46" s="31">
        <v>22391349</v>
      </c>
      <c r="K46" s="29"/>
    </row>
    <row r="47" spans="1:11" ht="78.75">
      <c r="A47" s="52">
        <v>47</v>
      </c>
      <c r="B47" s="27" t="s">
        <v>112</v>
      </c>
      <c r="C47" s="31">
        <f>D47+E47+F47+G47+H47+I47+J47</f>
        <v>14546007.89</v>
      </c>
      <c r="D47" s="31">
        <f>D48</f>
        <v>1934262.89</v>
      </c>
      <c r="E47" s="31">
        <f aca="true" t="shared" si="25" ref="E47:J47">E48</f>
        <v>2004000</v>
      </c>
      <c r="F47" s="31">
        <f t="shared" si="25"/>
        <v>2004000</v>
      </c>
      <c r="G47" s="31">
        <f t="shared" si="25"/>
        <v>1824000</v>
      </c>
      <c r="H47" s="31">
        <f t="shared" si="25"/>
        <v>2259915</v>
      </c>
      <c r="I47" s="31">
        <f t="shared" si="25"/>
        <v>2259915</v>
      </c>
      <c r="J47" s="31">
        <f t="shared" si="25"/>
        <v>2259915</v>
      </c>
      <c r="K47" s="29" t="s">
        <v>54</v>
      </c>
    </row>
    <row r="48" spans="1:11" ht="15.75">
      <c r="A48" s="52">
        <v>48</v>
      </c>
      <c r="B48" s="27" t="s">
        <v>2</v>
      </c>
      <c r="C48" s="31">
        <f>D48+E48+F48+G48+H48+I48+J48</f>
        <v>14546007.89</v>
      </c>
      <c r="D48" s="31">
        <v>1934262.89</v>
      </c>
      <c r="E48" s="31">
        <v>2004000</v>
      </c>
      <c r="F48" s="31">
        <v>2004000</v>
      </c>
      <c r="G48" s="31">
        <v>1824000</v>
      </c>
      <c r="H48" s="31">
        <v>2259915</v>
      </c>
      <c r="I48" s="31">
        <v>2259915</v>
      </c>
      <c r="J48" s="31">
        <v>2259915</v>
      </c>
      <c r="K48" s="29"/>
    </row>
    <row r="49" spans="1:11" ht="63">
      <c r="A49" s="52">
        <v>49</v>
      </c>
      <c r="B49" s="27" t="s">
        <v>113</v>
      </c>
      <c r="C49" s="31">
        <f aca="true" t="shared" si="26" ref="C49:J49">C50</f>
        <v>450000</v>
      </c>
      <c r="D49" s="31">
        <f t="shared" si="26"/>
        <v>75000</v>
      </c>
      <c r="E49" s="31">
        <f t="shared" si="26"/>
        <v>75000</v>
      </c>
      <c r="F49" s="31">
        <f t="shared" si="26"/>
        <v>0</v>
      </c>
      <c r="G49" s="31">
        <f t="shared" si="26"/>
        <v>75000</v>
      </c>
      <c r="H49" s="31">
        <f t="shared" si="26"/>
        <v>75000</v>
      </c>
      <c r="I49" s="31">
        <f t="shared" si="26"/>
        <v>75000</v>
      </c>
      <c r="J49" s="31">
        <f t="shared" si="26"/>
        <v>75000</v>
      </c>
      <c r="K49" s="29" t="s">
        <v>54</v>
      </c>
    </row>
    <row r="50" spans="1:11" ht="15.75">
      <c r="A50" s="52">
        <v>50</v>
      </c>
      <c r="B50" s="27" t="s">
        <v>2</v>
      </c>
      <c r="C50" s="31">
        <f>D50+E50+F50+G50+H50+I50+J50</f>
        <v>450000</v>
      </c>
      <c r="D50" s="31">
        <v>75000</v>
      </c>
      <c r="E50" s="31">
        <v>75000</v>
      </c>
      <c r="F50" s="31">
        <v>0</v>
      </c>
      <c r="G50" s="31">
        <v>75000</v>
      </c>
      <c r="H50" s="31">
        <v>75000</v>
      </c>
      <c r="I50" s="31">
        <v>75000</v>
      </c>
      <c r="J50" s="31">
        <v>75000</v>
      </c>
      <c r="K50" s="29"/>
    </row>
    <row r="51" spans="1:11" ht="18.75">
      <c r="A51" s="52">
        <v>51</v>
      </c>
      <c r="B51" s="71" t="s">
        <v>91</v>
      </c>
      <c r="C51" s="71"/>
      <c r="D51" s="71"/>
      <c r="E51" s="71"/>
      <c r="F51" s="71"/>
      <c r="G51" s="71"/>
      <c r="H51" s="71"/>
      <c r="I51" s="71"/>
      <c r="J51" s="71"/>
      <c r="K51" s="71"/>
    </row>
    <row r="52" spans="1:11" ht="31.5">
      <c r="A52" s="52">
        <v>52</v>
      </c>
      <c r="B52" s="27" t="s">
        <v>18</v>
      </c>
      <c r="C52" s="31">
        <f>C53</f>
        <v>122860799.55</v>
      </c>
      <c r="D52" s="31">
        <f aca="true" t="shared" si="27" ref="D52:J52">D53</f>
        <v>17368007.12</v>
      </c>
      <c r="E52" s="31">
        <f t="shared" si="27"/>
        <v>17395626.74</v>
      </c>
      <c r="F52" s="31">
        <f t="shared" si="27"/>
        <v>16656951.69</v>
      </c>
      <c r="G52" s="31">
        <f t="shared" si="27"/>
        <v>18542294</v>
      </c>
      <c r="H52" s="31">
        <f t="shared" si="27"/>
        <v>17632640</v>
      </c>
      <c r="I52" s="31">
        <f t="shared" si="27"/>
        <v>17632640</v>
      </c>
      <c r="J52" s="31">
        <f t="shared" si="27"/>
        <v>17632640</v>
      </c>
      <c r="K52" s="29"/>
    </row>
    <row r="53" spans="1:11" ht="15.75">
      <c r="A53" s="52">
        <v>53</v>
      </c>
      <c r="B53" s="27" t="s">
        <v>2</v>
      </c>
      <c r="C53" s="31">
        <f>C55</f>
        <v>122860799.55</v>
      </c>
      <c r="D53" s="31">
        <f aca="true" t="shared" si="28" ref="D53:J53">D55</f>
        <v>17368007.12</v>
      </c>
      <c r="E53" s="31">
        <f t="shared" si="28"/>
        <v>17395626.74</v>
      </c>
      <c r="F53" s="31">
        <f t="shared" si="28"/>
        <v>16656951.69</v>
      </c>
      <c r="G53" s="31">
        <f t="shared" si="28"/>
        <v>18542294</v>
      </c>
      <c r="H53" s="31">
        <f t="shared" si="28"/>
        <v>17632640</v>
      </c>
      <c r="I53" s="31">
        <f t="shared" si="28"/>
        <v>17632640</v>
      </c>
      <c r="J53" s="31">
        <f t="shared" si="28"/>
        <v>17632640</v>
      </c>
      <c r="K53" s="29"/>
    </row>
    <row r="54" spans="1:11" ht="78.75">
      <c r="A54" s="52">
        <v>54</v>
      </c>
      <c r="B54" s="27" t="s">
        <v>78</v>
      </c>
      <c r="C54" s="31">
        <f>D54+E54+F54+G54+H54+I54+J54</f>
        <v>122860799.55</v>
      </c>
      <c r="D54" s="31">
        <f>D55</f>
        <v>17368007.12</v>
      </c>
      <c r="E54" s="31">
        <f aca="true" t="shared" si="29" ref="E54:J54">E55</f>
        <v>17395626.74</v>
      </c>
      <c r="F54" s="31">
        <f t="shared" si="29"/>
        <v>16656951.69</v>
      </c>
      <c r="G54" s="31">
        <f t="shared" si="29"/>
        <v>18542294</v>
      </c>
      <c r="H54" s="31">
        <f t="shared" si="29"/>
        <v>17632640</v>
      </c>
      <c r="I54" s="31">
        <f t="shared" si="29"/>
        <v>17632640</v>
      </c>
      <c r="J54" s="31">
        <f t="shared" si="29"/>
        <v>17632640</v>
      </c>
      <c r="K54" s="29" t="s">
        <v>55</v>
      </c>
    </row>
    <row r="55" spans="1:11" ht="15.75">
      <c r="A55" s="52">
        <v>55</v>
      </c>
      <c r="B55" s="27" t="s">
        <v>2</v>
      </c>
      <c r="C55" s="31">
        <f>D55+E55+F55+G55+H55+I55+J55</f>
        <v>122860799.55</v>
      </c>
      <c r="D55" s="31">
        <v>17368007.12</v>
      </c>
      <c r="E55" s="31">
        <v>17395626.74</v>
      </c>
      <c r="F55" s="31">
        <v>16656951.69</v>
      </c>
      <c r="G55" s="31">
        <v>18542294</v>
      </c>
      <c r="H55" s="31">
        <v>17632640</v>
      </c>
      <c r="I55" s="31">
        <v>17632640</v>
      </c>
      <c r="J55" s="31">
        <v>17632640</v>
      </c>
      <c r="K55" s="29"/>
    </row>
    <row r="56" spans="1:11" ht="18.75">
      <c r="A56" s="52">
        <v>56</v>
      </c>
      <c r="B56" s="71" t="s">
        <v>89</v>
      </c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31.5">
      <c r="A57" s="52">
        <v>57</v>
      </c>
      <c r="B57" s="27" t="s">
        <v>6</v>
      </c>
      <c r="C57" s="31">
        <f>C58+C59</f>
        <v>85754996</v>
      </c>
      <c r="D57" s="31">
        <f>D58+D59</f>
        <v>11495788</v>
      </c>
      <c r="E57" s="31">
        <f aca="true" t="shared" si="30" ref="E57:J57">E58+E59</f>
        <v>12608680</v>
      </c>
      <c r="F57" s="31">
        <f t="shared" si="30"/>
        <v>12495308</v>
      </c>
      <c r="G57" s="31">
        <f t="shared" si="30"/>
        <v>12557410</v>
      </c>
      <c r="H57" s="31">
        <f t="shared" si="30"/>
        <v>12199270</v>
      </c>
      <c r="I57" s="31">
        <f t="shared" si="30"/>
        <v>12199270</v>
      </c>
      <c r="J57" s="31">
        <f t="shared" si="30"/>
        <v>12199270</v>
      </c>
      <c r="K57" s="29"/>
    </row>
    <row r="58" spans="1:11" ht="15.75">
      <c r="A58" s="52">
        <v>58</v>
      </c>
      <c r="B58" s="27" t="s">
        <v>1</v>
      </c>
      <c r="C58" s="31">
        <f>C63</f>
        <v>58079800</v>
      </c>
      <c r="D58" s="31">
        <f aca="true" t="shared" si="31" ref="D58:J58">D63</f>
        <v>7733500</v>
      </c>
      <c r="E58" s="31">
        <f t="shared" si="31"/>
        <v>8255900</v>
      </c>
      <c r="F58" s="31">
        <f t="shared" si="31"/>
        <v>8255900</v>
      </c>
      <c r="G58" s="31">
        <f t="shared" si="31"/>
        <v>8255900</v>
      </c>
      <c r="H58" s="31">
        <f t="shared" si="31"/>
        <v>8526200</v>
      </c>
      <c r="I58" s="31">
        <f t="shared" si="31"/>
        <v>8526200</v>
      </c>
      <c r="J58" s="31">
        <f t="shared" si="31"/>
        <v>8526200</v>
      </c>
      <c r="K58" s="29"/>
    </row>
    <row r="59" spans="1:11" ht="15.75">
      <c r="A59" s="52">
        <v>59</v>
      </c>
      <c r="B59" s="27" t="s">
        <v>2</v>
      </c>
      <c r="C59" s="31">
        <f>D59+E59+F59+G59+H59+I59+J59</f>
        <v>27675196</v>
      </c>
      <c r="D59" s="31">
        <f>D61+D64</f>
        <v>3762288</v>
      </c>
      <c r="E59" s="31">
        <f aca="true" t="shared" si="32" ref="E59:J59">E61+E64</f>
        <v>4352780</v>
      </c>
      <c r="F59" s="31">
        <f t="shared" si="32"/>
        <v>4239408</v>
      </c>
      <c r="G59" s="31">
        <f t="shared" si="32"/>
        <v>4301510</v>
      </c>
      <c r="H59" s="31">
        <f t="shared" si="32"/>
        <v>3673070</v>
      </c>
      <c r="I59" s="31">
        <f t="shared" si="32"/>
        <v>3673070</v>
      </c>
      <c r="J59" s="31">
        <f t="shared" si="32"/>
        <v>3673070</v>
      </c>
      <c r="K59" s="29"/>
    </row>
    <row r="60" spans="1:11" ht="63">
      <c r="A60" s="52">
        <v>60</v>
      </c>
      <c r="B60" s="27" t="s">
        <v>79</v>
      </c>
      <c r="C60" s="31">
        <f>C61</f>
        <v>10590708</v>
      </c>
      <c r="D60" s="31">
        <f aca="true" t="shared" si="33" ref="D60:J60">D61</f>
        <v>1302070</v>
      </c>
      <c r="E60" s="31">
        <f t="shared" si="33"/>
        <v>1811510</v>
      </c>
      <c r="F60" s="31">
        <f t="shared" si="33"/>
        <v>1759408</v>
      </c>
      <c r="G60" s="31">
        <f t="shared" si="33"/>
        <v>1811510</v>
      </c>
      <c r="H60" s="31">
        <f t="shared" si="33"/>
        <v>1302070</v>
      </c>
      <c r="I60" s="31">
        <f t="shared" si="33"/>
        <v>1302070</v>
      </c>
      <c r="J60" s="31">
        <f t="shared" si="33"/>
        <v>1302070</v>
      </c>
      <c r="K60" s="29" t="s">
        <v>56</v>
      </c>
    </row>
    <row r="61" spans="1:11" ht="15.75">
      <c r="A61" s="52">
        <v>61</v>
      </c>
      <c r="B61" s="27" t="s">
        <v>2</v>
      </c>
      <c r="C61" s="31">
        <f>D61+E61+F61+G61+H61+I61+J61</f>
        <v>10590708</v>
      </c>
      <c r="D61" s="31">
        <v>1302070</v>
      </c>
      <c r="E61" s="31">
        <v>1811510</v>
      </c>
      <c r="F61" s="31">
        <v>1759408</v>
      </c>
      <c r="G61" s="31">
        <v>1811510</v>
      </c>
      <c r="H61" s="31">
        <v>1302070</v>
      </c>
      <c r="I61" s="31">
        <v>1302070</v>
      </c>
      <c r="J61" s="31">
        <v>1302070</v>
      </c>
      <c r="K61" s="29"/>
    </row>
    <row r="62" spans="1:11" ht="78.75">
      <c r="A62" s="52">
        <v>62</v>
      </c>
      <c r="B62" s="27" t="s">
        <v>80</v>
      </c>
      <c r="C62" s="31">
        <f>C63+C64</f>
        <v>75164288</v>
      </c>
      <c r="D62" s="31">
        <f>D63+D64</f>
        <v>10193718</v>
      </c>
      <c r="E62" s="31">
        <f aca="true" t="shared" si="34" ref="E62:J62">E63+E64</f>
        <v>10797170</v>
      </c>
      <c r="F62" s="31">
        <f t="shared" si="34"/>
        <v>10735900</v>
      </c>
      <c r="G62" s="31">
        <f t="shared" si="34"/>
        <v>10745900</v>
      </c>
      <c r="H62" s="31">
        <f t="shared" si="34"/>
        <v>10897200</v>
      </c>
      <c r="I62" s="31">
        <f t="shared" si="34"/>
        <v>10897200</v>
      </c>
      <c r="J62" s="31">
        <f t="shared" si="34"/>
        <v>10897200</v>
      </c>
      <c r="K62" s="29" t="s">
        <v>57</v>
      </c>
    </row>
    <row r="63" spans="1:11" ht="15.75">
      <c r="A63" s="52">
        <v>63</v>
      </c>
      <c r="B63" s="27" t="s">
        <v>1</v>
      </c>
      <c r="C63" s="31">
        <f>D63+E63+F63+G63+H63+I63+J63</f>
        <v>58079800</v>
      </c>
      <c r="D63" s="31">
        <v>7733500</v>
      </c>
      <c r="E63" s="31">
        <v>8255900</v>
      </c>
      <c r="F63" s="31">
        <v>8255900</v>
      </c>
      <c r="G63" s="31">
        <v>8255900</v>
      </c>
      <c r="H63" s="31">
        <v>8526200</v>
      </c>
      <c r="I63" s="31">
        <v>8526200</v>
      </c>
      <c r="J63" s="31">
        <v>8526200</v>
      </c>
      <c r="K63" s="29"/>
    </row>
    <row r="64" spans="1:11" ht="15.75">
      <c r="A64" s="52">
        <v>64</v>
      </c>
      <c r="B64" s="27" t="s">
        <v>2</v>
      </c>
      <c r="C64" s="31">
        <f>D64+E64+F64+G64+H64+I64+J64</f>
        <v>17084488</v>
      </c>
      <c r="D64" s="31">
        <v>2460218</v>
      </c>
      <c r="E64" s="31">
        <v>2541270</v>
      </c>
      <c r="F64" s="31">
        <v>2480000</v>
      </c>
      <c r="G64" s="31">
        <v>2490000</v>
      </c>
      <c r="H64" s="31">
        <v>2371000</v>
      </c>
      <c r="I64" s="31">
        <v>2371000</v>
      </c>
      <c r="J64" s="31">
        <v>2371000</v>
      </c>
      <c r="K64" s="29"/>
    </row>
    <row r="65" spans="1:11" ht="18.75">
      <c r="A65" s="52">
        <v>65</v>
      </c>
      <c r="B65" s="71" t="s">
        <v>90</v>
      </c>
      <c r="C65" s="71"/>
      <c r="D65" s="71"/>
      <c r="E65" s="71"/>
      <c r="F65" s="71"/>
      <c r="G65" s="71"/>
      <c r="H65" s="71"/>
      <c r="I65" s="71"/>
      <c r="J65" s="71"/>
      <c r="K65" s="71"/>
    </row>
    <row r="66" spans="1:11" ht="31.5">
      <c r="A66" s="52">
        <v>66</v>
      </c>
      <c r="B66" s="27" t="s">
        <v>7</v>
      </c>
      <c r="C66" s="31">
        <f>D66+E66+F66+G66+H66+I66+J66</f>
        <v>48659198.32</v>
      </c>
      <c r="D66" s="31">
        <f aca="true" t="shared" si="35" ref="D66:J66">D67+D68+D69</f>
        <v>22810586.09</v>
      </c>
      <c r="E66" s="31">
        <f t="shared" si="35"/>
        <v>11500461.17</v>
      </c>
      <c r="F66" s="31">
        <f t="shared" si="35"/>
        <v>6438151.0600000005</v>
      </c>
      <c r="G66" s="31">
        <f t="shared" si="35"/>
        <v>1460000</v>
      </c>
      <c r="H66" s="31">
        <f t="shared" si="35"/>
        <v>2150000</v>
      </c>
      <c r="I66" s="31">
        <f t="shared" si="35"/>
        <v>2150000</v>
      </c>
      <c r="J66" s="31">
        <f t="shared" si="35"/>
        <v>2150000</v>
      </c>
      <c r="K66" s="29"/>
    </row>
    <row r="67" spans="1:11" ht="15.75">
      <c r="A67" s="52">
        <v>67</v>
      </c>
      <c r="B67" s="27" t="s">
        <v>0</v>
      </c>
      <c r="C67" s="31">
        <f>D67+E67+F67+G67+H67+I67+J67</f>
        <v>3429260</v>
      </c>
      <c r="D67" s="31">
        <f>D86</f>
        <v>1087725</v>
      </c>
      <c r="E67" s="31">
        <f aca="true" t="shared" si="36" ref="E67:J67">E86+E108+E98</f>
        <v>1243431</v>
      </c>
      <c r="F67" s="31">
        <f t="shared" si="36"/>
        <v>1098104</v>
      </c>
      <c r="G67" s="31">
        <f t="shared" si="36"/>
        <v>0</v>
      </c>
      <c r="H67" s="31">
        <f t="shared" si="36"/>
        <v>0</v>
      </c>
      <c r="I67" s="31">
        <f t="shared" si="36"/>
        <v>0</v>
      </c>
      <c r="J67" s="31">
        <f t="shared" si="36"/>
        <v>0</v>
      </c>
      <c r="K67" s="29"/>
    </row>
    <row r="68" spans="1:11" ht="15.75">
      <c r="A68" s="52">
        <v>68</v>
      </c>
      <c r="B68" s="27" t="s">
        <v>1</v>
      </c>
      <c r="C68" s="31">
        <f>D68+E68+F68+G68+H68+I68+J68</f>
        <v>18470172</v>
      </c>
      <c r="D68" s="31">
        <f>D71+D75+D79+D83+D102+D105+D109+D112</f>
        <v>11795300</v>
      </c>
      <c r="E68" s="31">
        <f aca="true" t="shared" si="37" ref="E68:J68">E71+E75+E79+E83+E102+E105+E109+E112+E87</f>
        <v>4321821</v>
      </c>
      <c r="F68" s="31">
        <f t="shared" si="37"/>
        <v>2353051</v>
      </c>
      <c r="G68" s="31">
        <f t="shared" si="37"/>
        <v>0</v>
      </c>
      <c r="H68" s="31">
        <f t="shared" si="37"/>
        <v>0</v>
      </c>
      <c r="I68" s="31">
        <f t="shared" si="37"/>
        <v>0</v>
      </c>
      <c r="J68" s="31">
        <f t="shared" si="37"/>
        <v>0</v>
      </c>
      <c r="K68" s="29"/>
    </row>
    <row r="69" spans="1:11" ht="15.75">
      <c r="A69" s="52">
        <v>69</v>
      </c>
      <c r="B69" s="27" t="s">
        <v>2</v>
      </c>
      <c r="C69" s="31">
        <f>D69+E69+F69+G69+H69+I69+J69</f>
        <v>26759766.32</v>
      </c>
      <c r="D69" s="31">
        <f>D72+D76+D81+D84+D103+D106+D110+D113</f>
        <v>9927561.09</v>
      </c>
      <c r="E69" s="31">
        <f aca="true" t="shared" si="38" ref="E69:J69">E72+E76+E81+E84+E103+E106+E110+E113+E88</f>
        <v>5935209.17</v>
      </c>
      <c r="F69" s="31">
        <f t="shared" si="38"/>
        <v>2986996.06</v>
      </c>
      <c r="G69" s="31">
        <f t="shared" si="38"/>
        <v>1460000</v>
      </c>
      <c r="H69" s="31">
        <f t="shared" si="38"/>
        <v>2150000</v>
      </c>
      <c r="I69" s="31">
        <f t="shared" si="38"/>
        <v>2150000</v>
      </c>
      <c r="J69" s="31">
        <f t="shared" si="38"/>
        <v>2150000</v>
      </c>
      <c r="K69" s="29"/>
    </row>
    <row r="70" spans="1:11" ht="126">
      <c r="A70" s="52">
        <v>70</v>
      </c>
      <c r="B70" s="27" t="s">
        <v>92</v>
      </c>
      <c r="C70" s="31">
        <f aca="true" t="shared" si="39" ref="C70:J70">C71+C72</f>
        <v>8152907.56</v>
      </c>
      <c r="D70" s="31">
        <f t="shared" si="39"/>
        <v>6735701.09</v>
      </c>
      <c r="E70" s="31">
        <f>E71+E72</f>
        <v>1417206.47</v>
      </c>
      <c r="F70" s="31">
        <f t="shared" si="39"/>
        <v>0</v>
      </c>
      <c r="G70" s="31">
        <f t="shared" si="39"/>
        <v>0</v>
      </c>
      <c r="H70" s="31">
        <f t="shared" si="39"/>
        <v>0</v>
      </c>
      <c r="I70" s="31">
        <f t="shared" si="39"/>
        <v>0</v>
      </c>
      <c r="J70" s="31">
        <f t="shared" si="39"/>
        <v>0</v>
      </c>
      <c r="K70" s="29" t="s">
        <v>58</v>
      </c>
    </row>
    <row r="71" spans="1:11" ht="15.75">
      <c r="A71" s="52">
        <v>71</v>
      </c>
      <c r="B71" s="27" t="s">
        <v>1</v>
      </c>
      <c r="C71" s="31">
        <f>D71+E71+F71+G71+H71+I71+J71</f>
        <v>3901800</v>
      </c>
      <c r="D71" s="31">
        <v>3339000</v>
      </c>
      <c r="E71" s="31">
        <v>562800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52">
        <v>72</v>
      </c>
      <c r="B72" s="27" t="s">
        <v>102</v>
      </c>
      <c r="C72" s="31">
        <f>D72+E72+F72+G72+H72+I72+J72</f>
        <v>4251107.56</v>
      </c>
      <c r="D72" s="31">
        <v>3396701.09</v>
      </c>
      <c r="E72" s="31">
        <v>854406.47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31.5">
      <c r="A73" s="52">
        <v>73</v>
      </c>
      <c r="B73" s="27" t="s">
        <v>103</v>
      </c>
      <c r="C73" s="31">
        <f>D73+E73+F73+G73+H73+I73+J73</f>
        <v>3973872.52</v>
      </c>
      <c r="D73" s="31">
        <v>3396701.09</v>
      </c>
      <c r="E73" s="31">
        <v>577171.43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29"/>
    </row>
    <row r="74" spans="1:11" ht="126">
      <c r="A74" s="52">
        <v>74</v>
      </c>
      <c r="B74" s="27" t="s">
        <v>104</v>
      </c>
      <c r="C74" s="31">
        <f>C75+C76</f>
        <v>5994110.100000001</v>
      </c>
      <c r="D74" s="31">
        <f>D75+D76</f>
        <v>2512100</v>
      </c>
      <c r="E74" s="31">
        <f aca="true" t="shared" si="40" ref="E74:J74">E75+E76</f>
        <v>1847823.36</v>
      </c>
      <c r="F74" s="31">
        <f t="shared" si="40"/>
        <v>1634186.74</v>
      </c>
      <c r="G74" s="31">
        <f t="shared" si="40"/>
        <v>0</v>
      </c>
      <c r="H74" s="31">
        <f t="shared" si="40"/>
        <v>0</v>
      </c>
      <c r="I74" s="31">
        <f t="shared" si="40"/>
        <v>0</v>
      </c>
      <c r="J74" s="31">
        <f t="shared" si="40"/>
        <v>0</v>
      </c>
      <c r="K74" s="29" t="s">
        <v>59</v>
      </c>
    </row>
    <row r="75" spans="1:11" ht="15.75">
      <c r="A75" s="52">
        <v>75</v>
      </c>
      <c r="B75" s="27" t="s">
        <v>1</v>
      </c>
      <c r="C75" s="45">
        <f>D75+E75+F75+G75+H75+I75+J75</f>
        <v>2645000</v>
      </c>
      <c r="D75" s="45">
        <v>1245100</v>
      </c>
      <c r="E75" s="45">
        <v>583000</v>
      </c>
      <c r="F75" s="45">
        <v>816900</v>
      </c>
      <c r="G75" s="45">
        <v>0</v>
      </c>
      <c r="H75" s="45">
        <v>0</v>
      </c>
      <c r="I75" s="45">
        <v>0</v>
      </c>
      <c r="J75" s="45">
        <v>0</v>
      </c>
      <c r="K75" s="29"/>
    </row>
    <row r="76" spans="1:11" ht="15.75">
      <c r="A76" s="52">
        <v>76</v>
      </c>
      <c r="B76" s="27" t="s">
        <v>2</v>
      </c>
      <c r="C76" s="45">
        <f>D76+E76+F76+G76+H76+I76+J76</f>
        <v>3349110.1000000006</v>
      </c>
      <c r="D76" s="45">
        <v>1267000</v>
      </c>
      <c r="E76" s="45">
        <v>1264823.36</v>
      </c>
      <c r="F76" s="45">
        <v>817286.74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31.5">
      <c r="A77" s="52">
        <v>77</v>
      </c>
      <c r="B77" s="27" t="s">
        <v>103</v>
      </c>
      <c r="C77" s="49">
        <f>D77+E77+F77+G77+H77+I77+J77</f>
        <v>2531823.3600000003</v>
      </c>
      <c r="D77" s="48">
        <v>1267000</v>
      </c>
      <c r="E77" s="57">
        <v>1264823.36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6"/>
    </row>
    <row r="78" spans="1:11" ht="141.75">
      <c r="A78" s="52">
        <v>78</v>
      </c>
      <c r="B78" s="27" t="s">
        <v>120</v>
      </c>
      <c r="C78" s="31">
        <f>C79+C81</f>
        <v>12634595.6</v>
      </c>
      <c r="D78" s="47">
        <f>D79+D80</f>
        <v>1500000</v>
      </c>
      <c r="E78" s="47">
        <f aca="true" t="shared" si="41" ref="E78:J78">E79+E80</f>
        <v>2141865.6</v>
      </c>
      <c r="F78" s="47">
        <f t="shared" si="41"/>
        <v>3702818</v>
      </c>
      <c r="G78" s="47">
        <f t="shared" si="41"/>
        <v>1100000</v>
      </c>
      <c r="H78" s="47">
        <f t="shared" si="41"/>
        <v>1850000</v>
      </c>
      <c r="I78" s="47">
        <f t="shared" si="41"/>
        <v>1850000</v>
      </c>
      <c r="J78" s="47">
        <f t="shared" si="41"/>
        <v>1850000</v>
      </c>
      <c r="K78" s="29"/>
    </row>
    <row r="79" spans="1:11" ht="15.75">
      <c r="A79" s="52">
        <v>79</v>
      </c>
      <c r="B79" s="27" t="s">
        <v>1</v>
      </c>
      <c r="C79" s="31">
        <f>D79+E79+F79+G79+H79+I79+J79</f>
        <v>2087318</v>
      </c>
      <c r="D79" s="31">
        <v>750000</v>
      </c>
      <c r="E79" s="31">
        <v>634500</v>
      </c>
      <c r="F79" s="31">
        <v>702818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52">
        <v>80</v>
      </c>
      <c r="B80" s="27" t="s">
        <v>2</v>
      </c>
      <c r="C80" s="31">
        <v>11907365.6</v>
      </c>
      <c r="D80" s="31">
        <v>750000</v>
      </c>
      <c r="E80" s="31">
        <v>1507365.6</v>
      </c>
      <c r="F80" s="31">
        <v>3000000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31.5">
      <c r="A81" s="52" t="s">
        <v>121</v>
      </c>
      <c r="B81" s="27" t="s">
        <v>103</v>
      </c>
      <c r="C81" s="31">
        <f>D81+E81+F81+G81+H81+I81+J81</f>
        <v>10547277.6</v>
      </c>
      <c r="D81" s="31">
        <v>750000</v>
      </c>
      <c r="E81" s="31">
        <v>1507365.6</v>
      </c>
      <c r="F81" s="31">
        <v>1639912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>
      <c r="A82" s="52">
        <v>81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42" ref="E82:J82">E83+E84</f>
        <v>0</v>
      </c>
      <c r="F82" s="31">
        <f t="shared" si="42"/>
        <v>0</v>
      </c>
      <c r="G82" s="31">
        <f t="shared" si="42"/>
        <v>0</v>
      </c>
      <c r="H82" s="31">
        <f t="shared" si="42"/>
        <v>0</v>
      </c>
      <c r="I82" s="31">
        <f t="shared" si="42"/>
        <v>0</v>
      </c>
      <c r="J82" s="31">
        <f t="shared" si="42"/>
        <v>0</v>
      </c>
      <c r="K82" s="29"/>
    </row>
    <row r="83" spans="1:11" ht="15.75">
      <c r="A83" s="52">
        <v>82</v>
      </c>
      <c r="B83" s="27" t="s">
        <v>1</v>
      </c>
      <c r="C83" s="31">
        <f aca="true" t="shared" si="43" ref="C83:C103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83</v>
      </c>
      <c r="B84" s="27" t="s">
        <v>2</v>
      </c>
      <c r="C84" s="31">
        <f t="shared" si="43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41.75">
      <c r="A85" s="52">
        <v>87</v>
      </c>
      <c r="B85" s="27" t="s">
        <v>114</v>
      </c>
      <c r="C85" s="45">
        <f>D85+E85+F85+G85+H85+I85+J85</f>
        <v>4557212.0600000005</v>
      </c>
      <c r="D85" s="45">
        <f aca="true" t="shared" si="44" ref="D85:J85">D86+D87+D88</f>
        <v>1087725</v>
      </c>
      <c r="E85" s="45">
        <f t="shared" si="44"/>
        <v>1208252.74</v>
      </c>
      <c r="F85" s="45">
        <f t="shared" si="44"/>
        <v>2261234.32</v>
      </c>
      <c r="G85" s="45">
        <f t="shared" si="44"/>
        <v>0</v>
      </c>
      <c r="H85" s="45">
        <f t="shared" si="44"/>
        <v>0</v>
      </c>
      <c r="I85" s="45">
        <f t="shared" si="44"/>
        <v>0</v>
      </c>
      <c r="J85" s="45">
        <f t="shared" si="44"/>
        <v>0</v>
      </c>
      <c r="K85" s="45"/>
    </row>
    <row r="86" spans="1:11" ht="15.75">
      <c r="A86" s="52">
        <v>88</v>
      </c>
      <c r="B86" s="27" t="s">
        <v>0</v>
      </c>
      <c r="C86" s="45">
        <f t="shared" si="43"/>
        <v>2731260</v>
      </c>
      <c r="D86" s="45">
        <f>D90+D94+D98</f>
        <v>1087725</v>
      </c>
      <c r="E86" s="45">
        <f aca="true" t="shared" si="45" ref="E86:J87">E90+E94+E98</f>
        <v>545431</v>
      </c>
      <c r="F86" s="45">
        <f t="shared" si="45"/>
        <v>1098104</v>
      </c>
      <c r="G86" s="45">
        <f t="shared" si="45"/>
        <v>0</v>
      </c>
      <c r="H86" s="45">
        <f t="shared" si="45"/>
        <v>0</v>
      </c>
      <c r="I86" s="45">
        <f t="shared" si="45"/>
        <v>0</v>
      </c>
      <c r="J86" s="45">
        <f t="shared" si="45"/>
        <v>0</v>
      </c>
      <c r="K86" s="45"/>
    </row>
    <row r="87" spans="1:11" ht="15.75">
      <c r="A87" s="52">
        <v>89</v>
      </c>
      <c r="B87" s="27" t="s">
        <v>1</v>
      </c>
      <c r="C87" s="45">
        <f t="shared" si="43"/>
        <v>1346154</v>
      </c>
      <c r="D87" s="45">
        <f>D91+D95+D99</f>
        <v>0</v>
      </c>
      <c r="E87" s="45">
        <f t="shared" si="45"/>
        <v>512821</v>
      </c>
      <c r="F87" s="45">
        <f t="shared" si="45"/>
        <v>833333</v>
      </c>
      <c r="G87" s="45">
        <f t="shared" si="45"/>
        <v>0</v>
      </c>
      <c r="H87" s="45">
        <f t="shared" si="45"/>
        <v>0</v>
      </c>
      <c r="I87" s="45">
        <f t="shared" si="45"/>
        <v>0</v>
      </c>
      <c r="J87" s="45">
        <f t="shared" si="45"/>
        <v>0</v>
      </c>
      <c r="K87" s="49"/>
    </row>
    <row r="88" spans="1:11" ht="15.75">
      <c r="A88" s="52">
        <v>90</v>
      </c>
      <c r="B88" s="27" t="s">
        <v>2</v>
      </c>
      <c r="C88" s="45">
        <f t="shared" si="43"/>
        <v>479798.06</v>
      </c>
      <c r="D88" s="45">
        <f aca="true" t="shared" si="46" ref="D88:J88">D92+D96+D100</f>
        <v>0</v>
      </c>
      <c r="E88" s="45">
        <f t="shared" si="46"/>
        <v>150000.74</v>
      </c>
      <c r="F88" s="45">
        <f>F92+F96+F100</f>
        <v>329797.32</v>
      </c>
      <c r="G88" s="45">
        <f t="shared" si="46"/>
        <v>0</v>
      </c>
      <c r="H88" s="45">
        <f t="shared" si="46"/>
        <v>0</v>
      </c>
      <c r="I88" s="45">
        <f t="shared" si="46"/>
        <v>0</v>
      </c>
      <c r="J88" s="45">
        <f t="shared" si="46"/>
        <v>0</v>
      </c>
      <c r="K88" s="49"/>
    </row>
    <row r="89" spans="1:11" ht="31.5">
      <c r="A89" s="52">
        <v>91</v>
      </c>
      <c r="B89" s="59" t="s">
        <v>106</v>
      </c>
      <c r="C89" s="45">
        <f t="shared" si="43"/>
        <v>3757212.0600000005</v>
      </c>
      <c r="D89" s="45">
        <f aca="true" t="shared" si="47" ref="D89:J89">D90+D91+D92</f>
        <v>1087725</v>
      </c>
      <c r="E89" s="45">
        <f t="shared" si="47"/>
        <v>1208252.74</v>
      </c>
      <c r="F89" s="45">
        <f t="shared" si="47"/>
        <v>1461234.32</v>
      </c>
      <c r="G89" s="45">
        <f t="shared" si="47"/>
        <v>0</v>
      </c>
      <c r="H89" s="45">
        <f t="shared" si="47"/>
        <v>0</v>
      </c>
      <c r="I89" s="45">
        <f t="shared" si="47"/>
        <v>0</v>
      </c>
      <c r="J89" s="45">
        <f t="shared" si="47"/>
        <v>0</v>
      </c>
      <c r="K89" s="45"/>
    </row>
    <row r="90" spans="1:11" ht="15.75">
      <c r="A90" s="52">
        <v>92</v>
      </c>
      <c r="B90" s="27" t="s">
        <v>0</v>
      </c>
      <c r="C90" s="45">
        <f t="shared" si="43"/>
        <v>1931260</v>
      </c>
      <c r="D90" s="45">
        <v>1087725</v>
      </c>
      <c r="E90" s="45">
        <v>545431</v>
      </c>
      <c r="F90" s="45">
        <v>298104</v>
      </c>
      <c r="G90" s="45">
        <v>0</v>
      </c>
      <c r="H90" s="45">
        <v>0</v>
      </c>
      <c r="I90" s="45">
        <v>0</v>
      </c>
      <c r="J90" s="45">
        <v>0</v>
      </c>
      <c r="K90" s="58"/>
    </row>
    <row r="91" spans="1:11" ht="15.75">
      <c r="A91" s="52">
        <v>93</v>
      </c>
      <c r="B91" s="27" t="s">
        <v>1</v>
      </c>
      <c r="C91" s="45">
        <f t="shared" si="43"/>
        <v>1346154</v>
      </c>
      <c r="D91" s="45">
        <v>0</v>
      </c>
      <c r="E91" s="45">
        <v>512821</v>
      </c>
      <c r="F91" s="45">
        <v>833333</v>
      </c>
      <c r="G91" s="45">
        <v>0</v>
      </c>
      <c r="H91" s="45">
        <v>0</v>
      </c>
      <c r="I91" s="45">
        <v>0</v>
      </c>
      <c r="J91" s="45">
        <v>0</v>
      </c>
      <c r="K91" s="58"/>
    </row>
    <row r="92" spans="1:11" ht="15.75">
      <c r="A92" s="52">
        <v>94</v>
      </c>
      <c r="B92" s="27" t="s">
        <v>2</v>
      </c>
      <c r="C92" s="45">
        <f t="shared" si="43"/>
        <v>479798.06</v>
      </c>
      <c r="D92" s="45">
        <v>0</v>
      </c>
      <c r="E92" s="45">
        <v>150000.74</v>
      </c>
      <c r="F92" s="45">
        <v>329797.32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31.5">
      <c r="A93" s="52">
        <v>95</v>
      </c>
      <c r="B93" s="59" t="s">
        <v>107</v>
      </c>
      <c r="C93" s="45">
        <f t="shared" si="43"/>
        <v>800000</v>
      </c>
      <c r="D93" s="45">
        <f>D94+D95+D96</f>
        <v>0</v>
      </c>
      <c r="E93" s="45">
        <f aca="true" t="shared" si="48" ref="E93:J93">E94+E95+E96</f>
        <v>0</v>
      </c>
      <c r="F93" s="45">
        <f t="shared" si="48"/>
        <v>800000</v>
      </c>
      <c r="G93" s="45">
        <f t="shared" si="48"/>
        <v>0</v>
      </c>
      <c r="H93" s="45">
        <f t="shared" si="48"/>
        <v>0</v>
      </c>
      <c r="I93" s="45">
        <f t="shared" si="48"/>
        <v>0</v>
      </c>
      <c r="J93" s="45">
        <f t="shared" si="48"/>
        <v>0</v>
      </c>
      <c r="K93" s="45"/>
    </row>
    <row r="94" spans="1:11" ht="15.75">
      <c r="A94" s="52">
        <v>96</v>
      </c>
      <c r="B94" s="27" t="s">
        <v>0</v>
      </c>
      <c r="C94" s="45">
        <f t="shared" si="43"/>
        <v>800000</v>
      </c>
      <c r="D94" s="45">
        <v>0</v>
      </c>
      <c r="E94" s="45">
        <v>0</v>
      </c>
      <c r="F94" s="45">
        <v>800000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97</v>
      </c>
      <c r="B95" s="27" t="s">
        <v>1</v>
      </c>
      <c r="C95" s="45">
        <f t="shared" si="43"/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15.75">
      <c r="A96" s="52">
        <v>98</v>
      </c>
      <c r="B96" s="27" t="s">
        <v>2</v>
      </c>
      <c r="C96" s="45">
        <f t="shared" si="43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63">
      <c r="A97" s="52">
        <v>99</v>
      </c>
      <c r="B97" s="59" t="s">
        <v>108</v>
      </c>
      <c r="C97" s="45">
        <f t="shared" si="43"/>
        <v>0</v>
      </c>
      <c r="D97" s="45">
        <f>D98+D99+D100</f>
        <v>0</v>
      </c>
      <c r="E97" s="45">
        <f aca="true" t="shared" si="49" ref="E97:J97">E98+E99+E100</f>
        <v>0</v>
      </c>
      <c r="F97" s="45">
        <f t="shared" si="49"/>
        <v>0</v>
      </c>
      <c r="G97" s="45">
        <f t="shared" si="49"/>
        <v>0</v>
      </c>
      <c r="H97" s="45">
        <f t="shared" si="49"/>
        <v>0</v>
      </c>
      <c r="I97" s="45">
        <f t="shared" si="49"/>
        <v>0</v>
      </c>
      <c r="J97" s="45">
        <f t="shared" si="49"/>
        <v>0</v>
      </c>
      <c r="K97" s="45"/>
    </row>
    <row r="98" spans="1:11" ht="15.75">
      <c r="A98" s="52">
        <v>100</v>
      </c>
      <c r="B98" s="27" t="s">
        <v>0</v>
      </c>
      <c r="C98" s="45">
        <f t="shared" si="43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101</v>
      </c>
      <c r="B99" s="27" t="s">
        <v>1</v>
      </c>
      <c r="C99" s="45">
        <f t="shared" si="43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15.75">
      <c r="A100" s="52">
        <v>102</v>
      </c>
      <c r="B100" s="27" t="s">
        <v>2</v>
      </c>
      <c r="C100" s="45">
        <f t="shared" si="43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94.5">
      <c r="A101" s="52">
        <v>103</v>
      </c>
      <c r="B101" s="27" t="s">
        <v>115</v>
      </c>
      <c r="C101" s="31">
        <f>C103+C102</f>
        <v>13275873</v>
      </c>
      <c r="D101" s="31">
        <f>D103+D102</f>
        <v>10624760</v>
      </c>
      <c r="E101" s="31">
        <f aca="true" t="shared" si="50" ref="E101:J101">E103+E102</f>
        <v>2651113</v>
      </c>
      <c r="F101" s="31">
        <f t="shared" si="50"/>
        <v>0</v>
      </c>
      <c r="G101" s="31">
        <f t="shared" si="50"/>
        <v>0</v>
      </c>
      <c r="H101" s="31">
        <f t="shared" si="50"/>
        <v>0</v>
      </c>
      <c r="I101" s="31">
        <f t="shared" si="50"/>
        <v>0</v>
      </c>
      <c r="J101" s="31">
        <f t="shared" si="50"/>
        <v>0</v>
      </c>
      <c r="K101" s="29"/>
    </row>
    <row r="102" spans="1:11" ht="15.75">
      <c r="A102" s="52">
        <v>104</v>
      </c>
      <c r="B102" s="27" t="s">
        <v>100</v>
      </c>
      <c r="C102" s="31">
        <f t="shared" si="43"/>
        <v>7980500</v>
      </c>
      <c r="D102" s="31">
        <v>6251000</v>
      </c>
      <c r="E102" s="31">
        <v>1729500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29"/>
    </row>
    <row r="103" spans="1:11" ht="15.75">
      <c r="A103" s="52">
        <v>105</v>
      </c>
      <c r="B103" s="27" t="s">
        <v>95</v>
      </c>
      <c r="C103" s="31">
        <f t="shared" si="43"/>
        <v>5295373</v>
      </c>
      <c r="D103" s="31">
        <v>4373760</v>
      </c>
      <c r="E103" s="31">
        <v>921613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29"/>
    </row>
    <row r="104" spans="1:11" ht="63">
      <c r="A104" s="52">
        <v>106</v>
      </c>
      <c r="B104" s="27" t="s">
        <v>116</v>
      </c>
      <c r="C104" s="31">
        <f>C105+C106</f>
        <v>1200000</v>
      </c>
      <c r="D104" s="31">
        <f aca="true" t="shared" si="51" ref="D104:J104">D105+D106</f>
        <v>0</v>
      </c>
      <c r="E104" s="31">
        <f t="shared" si="51"/>
        <v>0</v>
      </c>
      <c r="F104" s="31">
        <f t="shared" si="51"/>
        <v>0</v>
      </c>
      <c r="G104" s="31">
        <f t="shared" si="51"/>
        <v>300000</v>
      </c>
      <c r="H104" s="31">
        <f t="shared" si="51"/>
        <v>300000</v>
      </c>
      <c r="I104" s="31">
        <f t="shared" si="51"/>
        <v>300000</v>
      </c>
      <c r="J104" s="31">
        <f t="shared" si="51"/>
        <v>300000</v>
      </c>
      <c r="K104" s="29"/>
    </row>
    <row r="105" spans="1:11" ht="15.75">
      <c r="A105" s="52">
        <v>107</v>
      </c>
      <c r="B105" s="27" t="s">
        <v>100</v>
      </c>
      <c r="C105" s="31">
        <f>D105+E105+G105+F105+H105+I105+J105</f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108</v>
      </c>
      <c r="B106" s="27" t="s">
        <v>95</v>
      </c>
      <c r="C106" s="31">
        <f>D106+E106+G106+F106+H106+I106+J106</f>
        <v>1200000</v>
      </c>
      <c r="D106" s="31">
        <v>0</v>
      </c>
      <c r="E106" s="31">
        <v>0</v>
      </c>
      <c r="F106" s="31">
        <v>0</v>
      </c>
      <c r="G106" s="31">
        <v>300000</v>
      </c>
      <c r="H106" s="31">
        <v>300000</v>
      </c>
      <c r="I106" s="31">
        <v>300000</v>
      </c>
      <c r="J106" s="31">
        <v>300000</v>
      </c>
      <c r="K106" s="29"/>
    </row>
    <row r="107" spans="1:11" ht="141.75">
      <c r="A107" s="52">
        <v>109</v>
      </c>
      <c r="B107" s="27" t="s">
        <v>117</v>
      </c>
      <c r="C107" s="31">
        <f aca="true" t="shared" si="52" ref="C107:C113">D107+E107+G107+F107+H107+I107+J107</f>
        <v>1897200</v>
      </c>
      <c r="D107" s="31">
        <f>D109+D110</f>
        <v>0</v>
      </c>
      <c r="E107" s="31">
        <f>E108+E109+E110</f>
        <v>1697200</v>
      </c>
      <c r="F107" s="31">
        <f>F109+F110</f>
        <v>200000</v>
      </c>
      <c r="G107" s="31">
        <f>G109+G110</f>
        <v>0</v>
      </c>
      <c r="H107" s="31">
        <f>H109+H110</f>
        <v>0</v>
      </c>
      <c r="I107" s="31">
        <f>I109+I110</f>
        <v>0</v>
      </c>
      <c r="J107" s="31">
        <f>J109+J110</f>
        <v>0</v>
      </c>
      <c r="K107" s="29"/>
    </row>
    <row r="108" spans="1:11" ht="15.75">
      <c r="A108" s="52">
        <v>110</v>
      </c>
      <c r="B108" s="27" t="s">
        <v>0</v>
      </c>
      <c r="C108" s="31">
        <f t="shared" si="52"/>
        <v>698000</v>
      </c>
      <c r="D108" s="31">
        <v>0</v>
      </c>
      <c r="E108" s="31">
        <v>698000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111</v>
      </c>
      <c r="B109" s="27" t="s">
        <v>100</v>
      </c>
      <c r="C109" s="31">
        <f t="shared" si="52"/>
        <v>299200</v>
      </c>
      <c r="D109" s="31">
        <v>0</v>
      </c>
      <c r="E109" s="31">
        <v>299200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29"/>
    </row>
    <row r="110" spans="1:11" ht="15.75">
      <c r="A110" s="52">
        <v>112</v>
      </c>
      <c r="B110" s="27" t="s">
        <v>95</v>
      </c>
      <c r="C110" s="31">
        <f t="shared" si="52"/>
        <v>900000</v>
      </c>
      <c r="D110" s="31">
        <v>0</v>
      </c>
      <c r="E110" s="31">
        <v>700000</v>
      </c>
      <c r="F110" s="31">
        <v>200000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63">
      <c r="A111" s="52">
        <v>113</v>
      </c>
      <c r="B111" s="27" t="s">
        <v>118</v>
      </c>
      <c r="C111" s="31">
        <f t="shared" si="52"/>
        <v>597000</v>
      </c>
      <c r="D111" s="31">
        <f>D112+D113</f>
        <v>0</v>
      </c>
      <c r="E111" s="31">
        <f aca="true" t="shared" si="53" ref="E111:J111">E112+E113</f>
        <v>537000</v>
      </c>
      <c r="F111" s="31">
        <f t="shared" si="53"/>
        <v>0</v>
      </c>
      <c r="G111" s="31">
        <f t="shared" si="53"/>
        <v>60000</v>
      </c>
      <c r="H111" s="31">
        <f t="shared" si="53"/>
        <v>0</v>
      </c>
      <c r="I111" s="31">
        <f t="shared" si="53"/>
        <v>0</v>
      </c>
      <c r="J111" s="31">
        <f t="shared" si="53"/>
        <v>0</v>
      </c>
      <c r="K111" s="29"/>
    </row>
    <row r="112" spans="1:11" ht="15.75">
      <c r="A112" s="52">
        <v>114</v>
      </c>
      <c r="B112" s="27" t="s">
        <v>100</v>
      </c>
      <c r="C112" s="31">
        <f t="shared" si="52"/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15.75">
      <c r="A113" s="52">
        <v>115</v>
      </c>
      <c r="B113" s="27" t="s">
        <v>95</v>
      </c>
      <c r="C113" s="31">
        <f t="shared" si="52"/>
        <v>597000</v>
      </c>
      <c r="D113" s="31">
        <v>0</v>
      </c>
      <c r="E113" s="31">
        <v>537000</v>
      </c>
      <c r="F113" s="31">
        <v>0</v>
      </c>
      <c r="G113" s="31">
        <v>60000</v>
      </c>
      <c r="H113" s="31">
        <v>0</v>
      </c>
      <c r="I113" s="31">
        <v>0</v>
      </c>
      <c r="J113" s="31">
        <v>0</v>
      </c>
      <c r="K113" s="29"/>
    </row>
    <row r="114" spans="1:11" ht="18.75">
      <c r="A114" s="52">
        <v>116</v>
      </c>
      <c r="B114" s="71" t="s">
        <v>19</v>
      </c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ht="31.5">
      <c r="A115" s="52">
        <v>117</v>
      </c>
      <c r="B115" s="27" t="s">
        <v>20</v>
      </c>
      <c r="C115" s="31">
        <f>C116</f>
        <v>68410931</v>
      </c>
      <c r="D115" s="31">
        <f aca="true" t="shared" si="54" ref="D115:J115">D116</f>
        <v>9488906</v>
      </c>
      <c r="E115" s="31">
        <f t="shared" si="54"/>
        <v>10289426</v>
      </c>
      <c r="F115" s="31">
        <f t="shared" si="54"/>
        <v>10694668</v>
      </c>
      <c r="G115" s="31">
        <f t="shared" si="54"/>
        <v>10698600</v>
      </c>
      <c r="H115" s="31">
        <f t="shared" si="54"/>
        <v>9079777</v>
      </c>
      <c r="I115" s="31">
        <f t="shared" si="54"/>
        <v>9079777</v>
      </c>
      <c r="J115" s="31">
        <f t="shared" si="54"/>
        <v>9079777</v>
      </c>
      <c r="K115" s="29"/>
    </row>
    <row r="116" spans="1:11" ht="15.75">
      <c r="A116" s="52">
        <v>118</v>
      </c>
      <c r="B116" s="27" t="s">
        <v>2</v>
      </c>
      <c r="C116" s="31">
        <f aca="true" t="shared" si="55" ref="C116:J116">C118+C120+C122</f>
        <v>68410931</v>
      </c>
      <c r="D116" s="31">
        <f t="shared" si="55"/>
        <v>9488906</v>
      </c>
      <c r="E116" s="31">
        <f>E118+E120+E122</f>
        <v>10289426</v>
      </c>
      <c r="F116" s="31">
        <f t="shared" si="55"/>
        <v>10694668</v>
      </c>
      <c r="G116" s="31">
        <f t="shared" si="55"/>
        <v>10698600</v>
      </c>
      <c r="H116" s="31">
        <f t="shared" si="55"/>
        <v>9079777</v>
      </c>
      <c r="I116" s="31">
        <f t="shared" si="55"/>
        <v>9079777</v>
      </c>
      <c r="J116" s="31">
        <f t="shared" si="55"/>
        <v>9079777</v>
      </c>
      <c r="K116" s="29"/>
    </row>
    <row r="117" spans="1:11" ht="94.5">
      <c r="A117" s="52">
        <v>119</v>
      </c>
      <c r="B117" s="27" t="s">
        <v>85</v>
      </c>
      <c r="C117" s="31">
        <f>C118</f>
        <v>48628957</v>
      </c>
      <c r="D117" s="31">
        <f aca="true" t="shared" si="56" ref="D117:J117">D118</f>
        <v>6401533</v>
      </c>
      <c r="E117" s="31">
        <f t="shared" si="56"/>
        <v>8008845</v>
      </c>
      <c r="F117" s="31">
        <f t="shared" si="56"/>
        <v>7980248</v>
      </c>
      <c r="G117" s="31">
        <f t="shared" si="56"/>
        <v>7105000</v>
      </c>
      <c r="H117" s="31">
        <f t="shared" si="56"/>
        <v>6377777</v>
      </c>
      <c r="I117" s="31">
        <f t="shared" si="56"/>
        <v>6377777</v>
      </c>
      <c r="J117" s="31">
        <f t="shared" si="56"/>
        <v>6377777</v>
      </c>
      <c r="K117" s="30" t="s">
        <v>60</v>
      </c>
    </row>
    <row r="118" spans="1:11" ht="15.75">
      <c r="A118" s="52">
        <v>120</v>
      </c>
      <c r="B118" s="27" t="s">
        <v>2</v>
      </c>
      <c r="C118" s="31">
        <f>D118+E118+F118+G118+H118+I118+J118</f>
        <v>48628957</v>
      </c>
      <c r="D118" s="31">
        <v>6401533</v>
      </c>
      <c r="E118" s="31">
        <v>8008845</v>
      </c>
      <c r="F118" s="31">
        <v>7980248</v>
      </c>
      <c r="G118" s="31">
        <v>7105000</v>
      </c>
      <c r="H118" s="31">
        <v>6377777</v>
      </c>
      <c r="I118" s="31">
        <v>6377777</v>
      </c>
      <c r="J118" s="31">
        <v>6377777</v>
      </c>
      <c r="K118" s="29"/>
    </row>
    <row r="119" spans="1:11" ht="63">
      <c r="A119" s="52">
        <v>121</v>
      </c>
      <c r="B119" s="27" t="s">
        <v>86</v>
      </c>
      <c r="C119" s="31">
        <f>D119+E119+F119+G119+H119+I119+J119</f>
        <v>17210224</v>
      </c>
      <c r="D119" s="31">
        <f>D120</f>
        <v>2712373</v>
      </c>
      <c r="E119" s="31">
        <f aca="true" t="shared" si="57" ref="E119:J119">E120</f>
        <v>1980581</v>
      </c>
      <c r="F119" s="31">
        <f t="shared" si="57"/>
        <v>2417670</v>
      </c>
      <c r="G119" s="31">
        <f t="shared" si="57"/>
        <v>3193600</v>
      </c>
      <c r="H119" s="31">
        <f t="shared" si="57"/>
        <v>2302000</v>
      </c>
      <c r="I119" s="31">
        <f t="shared" si="57"/>
        <v>2302000</v>
      </c>
      <c r="J119" s="31">
        <f t="shared" si="57"/>
        <v>2302000</v>
      </c>
      <c r="K119" s="29" t="s">
        <v>60</v>
      </c>
    </row>
    <row r="120" spans="1:11" ht="15.75">
      <c r="A120" s="52">
        <v>122</v>
      </c>
      <c r="B120" s="27" t="s">
        <v>2</v>
      </c>
      <c r="C120" s="31">
        <f>D120+E120+F120+G120+H120+I120+J120</f>
        <v>17210224</v>
      </c>
      <c r="D120" s="31">
        <v>2712373</v>
      </c>
      <c r="E120" s="31">
        <v>1980581</v>
      </c>
      <c r="F120" s="31">
        <v>2417670</v>
      </c>
      <c r="G120" s="31">
        <v>3193600</v>
      </c>
      <c r="H120" s="31">
        <v>2302000</v>
      </c>
      <c r="I120" s="31">
        <v>2302000</v>
      </c>
      <c r="J120" s="31">
        <v>2302000</v>
      </c>
      <c r="K120" s="29"/>
    </row>
    <row r="121" spans="1:11" ht="63">
      <c r="A121" s="52">
        <v>123</v>
      </c>
      <c r="B121" s="27" t="s">
        <v>119</v>
      </c>
      <c r="C121" s="31">
        <f>D121+E121+F121+G121+H121+I121+J121</f>
        <v>2571750</v>
      </c>
      <c r="D121" s="31">
        <f>D122</f>
        <v>375000</v>
      </c>
      <c r="E121" s="31">
        <f aca="true" t="shared" si="58" ref="E121:J121">E122</f>
        <v>300000</v>
      </c>
      <c r="F121" s="31">
        <f t="shared" si="58"/>
        <v>296750</v>
      </c>
      <c r="G121" s="31">
        <f t="shared" si="58"/>
        <v>400000</v>
      </c>
      <c r="H121" s="31">
        <f t="shared" si="58"/>
        <v>400000</v>
      </c>
      <c r="I121" s="31">
        <f t="shared" si="58"/>
        <v>400000</v>
      </c>
      <c r="J121" s="31">
        <f t="shared" si="58"/>
        <v>400000</v>
      </c>
      <c r="K121" s="29" t="s">
        <v>61</v>
      </c>
    </row>
    <row r="122" spans="1:11" ht="15.75">
      <c r="A122" s="52">
        <v>124</v>
      </c>
      <c r="B122" s="27" t="s">
        <v>2</v>
      </c>
      <c r="C122" s="31">
        <f>D122+E122+F122+G122+H122+I122+J122</f>
        <v>2571750</v>
      </c>
      <c r="D122" s="31">
        <v>375000</v>
      </c>
      <c r="E122" s="31">
        <v>300000</v>
      </c>
      <c r="F122" s="31">
        <v>296750</v>
      </c>
      <c r="G122" s="31">
        <v>400000</v>
      </c>
      <c r="H122" s="31">
        <v>400000</v>
      </c>
      <c r="I122" s="31">
        <v>400000</v>
      </c>
      <c r="J122" s="31">
        <v>400000</v>
      </c>
      <c r="K122" s="29"/>
    </row>
  </sheetData>
  <sheetProtection/>
  <mergeCells count="7">
    <mergeCell ref="B114:K114"/>
    <mergeCell ref="C1:J1"/>
    <mergeCell ref="B7:K7"/>
    <mergeCell ref="B30:K30"/>
    <mergeCell ref="B51:K51"/>
    <mergeCell ref="B56:K56"/>
    <mergeCell ref="B65:K65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7:11" ht="51" customHeight="1">
      <c r="G1" s="87" t="s">
        <v>122</v>
      </c>
      <c r="H1" s="87"/>
      <c r="I1" s="87"/>
      <c r="J1" s="87"/>
      <c r="K1" s="87"/>
    </row>
    <row r="2" spans="1:11" ht="204.75">
      <c r="A2" s="52" t="s">
        <v>14</v>
      </c>
      <c r="B2" s="52" t="s">
        <v>15</v>
      </c>
      <c r="C2" s="84" t="s">
        <v>16</v>
      </c>
      <c r="D2" s="85"/>
      <c r="E2" s="85"/>
      <c r="F2" s="85"/>
      <c r="G2" s="85"/>
      <c r="H2" s="85"/>
      <c r="I2" s="85"/>
      <c r="J2" s="86"/>
      <c r="K2" s="55" t="s">
        <v>17</v>
      </c>
    </row>
    <row r="3" spans="1:11" ht="15.75">
      <c r="A3" s="53"/>
      <c r="B3" s="39"/>
      <c r="C3" s="37" t="s">
        <v>3</v>
      </c>
      <c r="D3" s="37">
        <v>2014</v>
      </c>
      <c r="E3" s="37">
        <v>2015</v>
      </c>
      <c r="F3" s="37">
        <v>2016</v>
      </c>
      <c r="G3" s="37">
        <v>2017</v>
      </c>
      <c r="H3" s="37">
        <v>2018</v>
      </c>
      <c r="I3" s="37">
        <v>2019</v>
      </c>
      <c r="J3" s="37">
        <v>2020</v>
      </c>
      <c r="K3" s="40"/>
    </row>
    <row r="4" spans="1:11" ht="31.5">
      <c r="A4" s="52">
        <v>1</v>
      </c>
      <c r="B4" s="27" t="s">
        <v>4</v>
      </c>
      <c r="C4" s="31">
        <f aca="true" t="shared" si="0" ref="C4:J4">C5+C6+C7</f>
        <v>4500815965.64</v>
      </c>
      <c r="D4" s="31">
        <f t="shared" si="0"/>
        <v>750051485.28</v>
      </c>
      <c r="E4" s="31">
        <f t="shared" si="0"/>
        <v>702137931.52</v>
      </c>
      <c r="F4" s="31">
        <f t="shared" si="0"/>
        <v>601346448.84</v>
      </c>
      <c r="G4" s="31">
        <f t="shared" si="0"/>
        <v>619732300</v>
      </c>
      <c r="H4" s="31">
        <f t="shared" si="0"/>
        <v>609182600</v>
      </c>
      <c r="I4" s="31">
        <f t="shared" si="0"/>
        <v>609182600</v>
      </c>
      <c r="J4" s="31">
        <f t="shared" si="0"/>
        <v>609182600</v>
      </c>
      <c r="K4" s="28"/>
    </row>
    <row r="5" spans="1:11" ht="15.75">
      <c r="A5" s="52">
        <v>2</v>
      </c>
      <c r="B5" s="27" t="s">
        <v>0</v>
      </c>
      <c r="C5" s="31">
        <f>D5+E5+F5+G5+H5+I5+J5</f>
        <v>65627960</v>
      </c>
      <c r="D5" s="31">
        <f>D86+D24</f>
        <v>63286425</v>
      </c>
      <c r="E5" s="31">
        <f aca="true" t="shared" si="1" ref="E5:J5">E10+E33+E68</f>
        <v>1243431</v>
      </c>
      <c r="F5" s="31">
        <f t="shared" si="1"/>
        <v>1098104</v>
      </c>
      <c r="G5" s="31">
        <f t="shared" si="1"/>
        <v>0</v>
      </c>
      <c r="H5" s="31">
        <f t="shared" si="1"/>
        <v>0</v>
      </c>
      <c r="I5" s="31">
        <f t="shared" si="1"/>
        <v>0</v>
      </c>
      <c r="J5" s="31">
        <f t="shared" si="1"/>
        <v>0</v>
      </c>
      <c r="K5" s="28"/>
    </row>
    <row r="6" spans="1:11" ht="15.75">
      <c r="A6" s="52">
        <v>3</v>
      </c>
      <c r="B6" s="27" t="s">
        <v>1</v>
      </c>
      <c r="C6" s="31">
        <f>D6+E6+F6+G6+H6+I6+J6</f>
        <v>2694677069.4</v>
      </c>
      <c r="D6" s="31">
        <f>D11+D34+D59+D69</f>
        <v>404293900</v>
      </c>
      <c r="E6" s="31">
        <f aca="true" t="shared" si="2" ref="E6:J6">E11+E34+E59+E69</f>
        <v>376483329.4</v>
      </c>
      <c r="F6" s="31">
        <f t="shared" si="2"/>
        <v>374739740</v>
      </c>
      <c r="G6" s="31">
        <f t="shared" si="2"/>
        <v>381867200</v>
      </c>
      <c r="H6" s="31">
        <f t="shared" si="2"/>
        <v>385764300</v>
      </c>
      <c r="I6" s="31">
        <f t="shared" si="2"/>
        <v>385764300</v>
      </c>
      <c r="J6" s="31">
        <f t="shared" si="2"/>
        <v>385764300</v>
      </c>
      <c r="K6" s="28"/>
    </row>
    <row r="7" spans="1:11" ht="15.75">
      <c r="A7" s="52">
        <v>4</v>
      </c>
      <c r="B7" s="27" t="s">
        <v>2</v>
      </c>
      <c r="C7" s="31">
        <f>D7+E7+F7+G7+H7+I7+J7</f>
        <v>1740510936.24</v>
      </c>
      <c r="D7" s="31">
        <f aca="true" t="shared" si="3" ref="D7:J7">D12+D35+D60+D70+D116+D54</f>
        <v>282471160.28</v>
      </c>
      <c r="E7" s="31">
        <f t="shared" si="3"/>
        <v>324411171.12</v>
      </c>
      <c r="F7" s="31">
        <f t="shared" si="3"/>
        <v>225508604.84</v>
      </c>
      <c r="G7" s="31">
        <f t="shared" si="3"/>
        <v>237865100</v>
      </c>
      <c r="H7" s="31">
        <f t="shared" si="3"/>
        <v>223418300</v>
      </c>
      <c r="I7" s="31">
        <f t="shared" si="3"/>
        <v>223418300</v>
      </c>
      <c r="J7" s="31">
        <f t="shared" si="3"/>
        <v>223418300</v>
      </c>
      <c r="K7" s="28"/>
    </row>
    <row r="8" spans="1:11" ht="18.75">
      <c r="A8" s="52">
        <v>5</v>
      </c>
      <c r="B8" s="71" t="s">
        <v>63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ht="31.5">
      <c r="A9" s="52">
        <v>6</v>
      </c>
      <c r="B9" s="27" t="s">
        <v>8</v>
      </c>
      <c r="C9" s="31">
        <f aca="true" t="shared" si="4" ref="C9:J9">C11+C12+C10</f>
        <v>1382770919.96</v>
      </c>
      <c r="D9" s="31">
        <f t="shared" si="4"/>
        <v>317029699.86</v>
      </c>
      <c r="E9" s="31">
        <f t="shared" si="4"/>
        <v>263210407.07</v>
      </c>
      <c r="F9" s="31">
        <f t="shared" si="4"/>
        <v>158144709.03</v>
      </c>
      <c r="G9" s="31">
        <f t="shared" si="4"/>
        <v>164096526</v>
      </c>
      <c r="H9" s="31">
        <f t="shared" si="4"/>
        <v>160096526</v>
      </c>
      <c r="I9" s="31">
        <f t="shared" si="4"/>
        <v>160096526</v>
      </c>
      <c r="J9" s="31">
        <f t="shared" si="4"/>
        <v>160096526</v>
      </c>
      <c r="K9" s="29"/>
    </row>
    <row r="10" spans="1:11" ht="15.75">
      <c r="A10" s="52">
        <v>7</v>
      </c>
      <c r="B10" s="27" t="s">
        <v>0</v>
      </c>
      <c r="C10" s="31">
        <f>D10+E10+F10+G10+H10+I10+J10</f>
        <v>62198700</v>
      </c>
      <c r="D10" s="31">
        <f aca="true" t="shared" si="5" ref="D10:J10">D24</f>
        <v>62198700</v>
      </c>
      <c r="E10" s="31">
        <f t="shared" si="5"/>
        <v>0</v>
      </c>
      <c r="F10" s="31">
        <f t="shared" si="5"/>
        <v>0</v>
      </c>
      <c r="G10" s="31">
        <f t="shared" si="5"/>
        <v>0</v>
      </c>
      <c r="H10" s="31">
        <f t="shared" si="5"/>
        <v>0</v>
      </c>
      <c r="I10" s="31">
        <f t="shared" si="5"/>
        <v>0</v>
      </c>
      <c r="J10" s="31">
        <f t="shared" si="5"/>
        <v>0</v>
      </c>
      <c r="K10" s="29"/>
    </row>
    <row r="11" spans="1:11" ht="15.75">
      <c r="A11" s="52">
        <v>8</v>
      </c>
      <c r="B11" s="27" t="s">
        <v>1</v>
      </c>
      <c r="C11" s="31">
        <f>D11+E11+F11+G11+H11+I11+J11</f>
        <v>675163208.4</v>
      </c>
      <c r="D11" s="31">
        <f>D14+D25+D30</f>
        <v>146533100</v>
      </c>
      <c r="E11" s="31">
        <f aca="true" t="shared" si="6" ref="E11:J11">E14+E25+E29</f>
        <v>125997308.4</v>
      </c>
      <c r="F11" s="31">
        <f t="shared" si="6"/>
        <v>76612800</v>
      </c>
      <c r="G11" s="31">
        <f t="shared" si="6"/>
        <v>81505000</v>
      </c>
      <c r="H11" s="31">
        <f t="shared" si="6"/>
        <v>81505000</v>
      </c>
      <c r="I11" s="31">
        <f t="shared" si="6"/>
        <v>81505000</v>
      </c>
      <c r="J11" s="31">
        <f t="shared" si="6"/>
        <v>81505000</v>
      </c>
      <c r="K11" s="29"/>
    </row>
    <row r="12" spans="1:11" ht="15.75">
      <c r="A12" s="52">
        <v>9</v>
      </c>
      <c r="B12" s="27" t="s">
        <v>2</v>
      </c>
      <c r="C12" s="31">
        <f>D12+E12+F12+G12+H12+I12+J12</f>
        <v>645409011.56</v>
      </c>
      <c r="D12" s="31">
        <f>D16+D18+D26+D20+D22</f>
        <v>108297899.86</v>
      </c>
      <c r="E12" s="31">
        <f aca="true" t="shared" si="7" ref="E12:J12">E16+E18+E20+E22+E26+E30</f>
        <v>137213098.67</v>
      </c>
      <c r="F12" s="31">
        <f t="shared" si="7"/>
        <v>81531909.03</v>
      </c>
      <c r="G12" s="31">
        <f t="shared" si="7"/>
        <v>82591526</v>
      </c>
      <c r="H12" s="31">
        <f t="shared" si="7"/>
        <v>78591526</v>
      </c>
      <c r="I12" s="31">
        <f t="shared" si="7"/>
        <v>78591526</v>
      </c>
      <c r="J12" s="31">
        <f t="shared" si="7"/>
        <v>78591526</v>
      </c>
      <c r="K12" s="29"/>
    </row>
    <row r="13" spans="1:11" ht="110.25">
      <c r="A13" s="52">
        <v>10</v>
      </c>
      <c r="B13" s="27" t="s">
        <v>64</v>
      </c>
      <c r="C13" s="31">
        <f>D13+E13+F13+G13+H13+I13+J13</f>
        <v>476606700</v>
      </c>
      <c r="D13" s="31">
        <f aca="true" t="shared" si="8" ref="D13:J13">D14</f>
        <v>33012000</v>
      </c>
      <c r="E13" s="31">
        <f t="shared" si="8"/>
        <v>40961900</v>
      </c>
      <c r="F13" s="31">
        <f t="shared" si="8"/>
        <v>76612800</v>
      </c>
      <c r="G13" s="31">
        <f t="shared" si="8"/>
        <v>81505000</v>
      </c>
      <c r="H13" s="31">
        <f t="shared" si="8"/>
        <v>81505000</v>
      </c>
      <c r="I13" s="31">
        <f t="shared" si="8"/>
        <v>81505000</v>
      </c>
      <c r="J13" s="31">
        <f t="shared" si="8"/>
        <v>81505000</v>
      </c>
      <c r="K13" s="29" t="s">
        <v>140</v>
      </c>
    </row>
    <row r="14" spans="1:11" ht="15.75">
      <c r="A14" s="52">
        <v>11</v>
      </c>
      <c r="B14" s="27" t="s">
        <v>1</v>
      </c>
      <c r="C14" s="31">
        <f>D14+E14+F14+G14+H14+I14+J14</f>
        <v>476606700</v>
      </c>
      <c r="D14" s="31">
        <v>33012000</v>
      </c>
      <c r="E14" s="31">
        <v>40961900</v>
      </c>
      <c r="F14" s="31">
        <v>76612800</v>
      </c>
      <c r="G14" s="31">
        <v>81505000</v>
      </c>
      <c r="H14" s="31">
        <v>81505000</v>
      </c>
      <c r="I14" s="31">
        <v>81505000</v>
      </c>
      <c r="J14" s="31">
        <v>81505000</v>
      </c>
      <c r="K14" s="29"/>
    </row>
    <row r="15" spans="1:11" ht="110.25">
      <c r="A15" s="52">
        <v>12</v>
      </c>
      <c r="B15" s="27" t="s">
        <v>65</v>
      </c>
      <c r="C15" s="31">
        <f aca="true" t="shared" si="9" ref="C15:C26">D15+E15+F15+G15+H15+I15+J15</f>
        <v>308277591.21000004</v>
      </c>
      <c r="D15" s="31">
        <f aca="true" t="shared" si="10" ref="D15:J15">D16</f>
        <v>57250919.96</v>
      </c>
      <c r="E15" s="31">
        <f t="shared" si="10"/>
        <v>58183985.01</v>
      </c>
      <c r="F15" s="31">
        <f t="shared" si="10"/>
        <v>40361242.24</v>
      </c>
      <c r="G15" s="31">
        <f t="shared" si="10"/>
        <v>39620361</v>
      </c>
      <c r="H15" s="31">
        <f t="shared" si="10"/>
        <v>37620361</v>
      </c>
      <c r="I15" s="31">
        <f t="shared" si="10"/>
        <v>37620361</v>
      </c>
      <c r="J15" s="31">
        <f t="shared" si="10"/>
        <v>37620361</v>
      </c>
      <c r="K15" s="29" t="s">
        <v>141</v>
      </c>
    </row>
    <row r="16" spans="1:11" ht="15.75">
      <c r="A16" s="52">
        <v>13</v>
      </c>
      <c r="B16" s="27" t="s">
        <v>2</v>
      </c>
      <c r="C16" s="31">
        <f t="shared" si="9"/>
        <v>308277591.21000004</v>
      </c>
      <c r="D16" s="31">
        <v>57250919.96</v>
      </c>
      <c r="E16" s="31">
        <v>58183985.01</v>
      </c>
      <c r="F16" s="31">
        <v>40361242.24</v>
      </c>
      <c r="G16" s="31">
        <v>39620361</v>
      </c>
      <c r="H16" s="31">
        <v>37620361</v>
      </c>
      <c r="I16" s="31">
        <v>37620361</v>
      </c>
      <c r="J16" s="31">
        <v>37620361</v>
      </c>
      <c r="K16" s="29"/>
    </row>
    <row r="17" spans="1:11" ht="110.25">
      <c r="A17" s="52">
        <v>14</v>
      </c>
      <c r="B17" s="27" t="s">
        <v>66</v>
      </c>
      <c r="C17" s="31">
        <f t="shared" si="9"/>
        <v>189598546.13</v>
      </c>
      <c r="D17" s="31">
        <f>D18</f>
        <v>10772178.06</v>
      </c>
      <c r="E17" s="31">
        <f aca="true" t="shared" si="11" ref="E17:J17">E18</f>
        <v>25504841.62</v>
      </c>
      <c r="F17" s="31">
        <f t="shared" si="11"/>
        <v>31078066.45</v>
      </c>
      <c r="G17" s="31">
        <f t="shared" si="11"/>
        <v>32060865</v>
      </c>
      <c r="H17" s="31">
        <f t="shared" si="11"/>
        <v>30060865</v>
      </c>
      <c r="I17" s="31">
        <f t="shared" si="11"/>
        <v>30060865</v>
      </c>
      <c r="J17" s="31">
        <f t="shared" si="11"/>
        <v>30060865</v>
      </c>
      <c r="K17" s="29" t="s">
        <v>141</v>
      </c>
    </row>
    <row r="18" spans="1:11" ht="15.75">
      <c r="A18" s="52">
        <v>15</v>
      </c>
      <c r="B18" s="27" t="s">
        <v>2</v>
      </c>
      <c r="C18" s="31">
        <f t="shared" si="9"/>
        <v>189598546.13</v>
      </c>
      <c r="D18" s="31">
        <v>10772178.06</v>
      </c>
      <c r="E18" s="31">
        <v>25504841.62</v>
      </c>
      <c r="F18" s="31">
        <v>31078066.45</v>
      </c>
      <c r="G18" s="31">
        <v>32060865</v>
      </c>
      <c r="H18" s="31">
        <v>30060865</v>
      </c>
      <c r="I18" s="31">
        <v>30060865</v>
      </c>
      <c r="J18" s="31">
        <v>30060865</v>
      </c>
      <c r="K18" s="29"/>
    </row>
    <row r="19" spans="1:11" ht="94.5">
      <c r="A19" s="52">
        <v>16</v>
      </c>
      <c r="B19" s="27" t="s">
        <v>67</v>
      </c>
      <c r="C19" s="31">
        <f t="shared" si="9"/>
        <v>73282618.2</v>
      </c>
      <c r="D19" s="31">
        <f>D20</f>
        <v>9719913.86</v>
      </c>
      <c r="E19" s="31">
        <f aca="true" t="shared" si="12" ref="E19:J19">E20</f>
        <v>11722704</v>
      </c>
      <c r="F19" s="31">
        <f t="shared" si="12"/>
        <v>9840000.34</v>
      </c>
      <c r="G19" s="31">
        <f t="shared" si="12"/>
        <v>10500000</v>
      </c>
      <c r="H19" s="31">
        <f t="shared" si="12"/>
        <v>10500000</v>
      </c>
      <c r="I19" s="31">
        <f t="shared" si="12"/>
        <v>10500000</v>
      </c>
      <c r="J19" s="31">
        <f t="shared" si="12"/>
        <v>10500000</v>
      </c>
      <c r="K19" s="29" t="s">
        <v>52</v>
      </c>
    </row>
    <row r="20" spans="1:11" ht="15.75">
      <c r="A20" s="52">
        <v>17</v>
      </c>
      <c r="B20" s="27" t="s">
        <v>2</v>
      </c>
      <c r="C20" s="31">
        <f t="shared" si="9"/>
        <v>73282618.2</v>
      </c>
      <c r="D20" s="31">
        <v>9719913.86</v>
      </c>
      <c r="E20" s="31">
        <v>11722704</v>
      </c>
      <c r="F20" s="31">
        <v>9840000.34</v>
      </c>
      <c r="G20" s="31">
        <v>10500000</v>
      </c>
      <c r="H20" s="31">
        <v>10500000</v>
      </c>
      <c r="I20" s="31">
        <v>10500000</v>
      </c>
      <c r="J20" s="31">
        <v>10500000</v>
      </c>
      <c r="K20" s="29"/>
    </row>
    <row r="21" spans="1:11" ht="94.5">
      <c r="A21" s="52">
        <v>18</v>
      </c>
      <c r="B21" s="27" t="s">
        <v>68</v>
      </c>
      <c r="C21" s="31">
        <f t="shared" si="9"/>
        <v>2465929.69</v>
      </c>
      <c r="D21" s="31">
        <f>D22</f>
        <v>189529.69</v>
      </c>
      <c r="E21" s="31">
        <f aca="true" t="shared" si="13" ref="E21:J21">E22</f>
        <v>382600</v>
      </c>
      <c r="F21" s="31">
        <f t="shared" si="13"/>
        <v>252600</v>
      </c>
      <c r="G21" s="31">
        <f t="shared" si="13"/>
        <v>410300</v>
      </c>
      <c r="H21" s="31">
        <f t="shared" si="13"/>
        <v>410300</v>
      </c>
      <c r="I21" s="31">
        <f t="shared" si="13"/>
        <v>410300</v>
      </c>
      <c r="J21" s="31">
        <f t="shared" si="13"/>
        <v>410300</v>
      </c>
      <c r="K21" s="29" t="s">
        <v>52</v>
      </c>
    </row>
    <row r="22" spans="1:11" ht="15.75">
      <c r="A22" s="52">
        <v>19</v>
      </c>
      <c r="B22" s="27" t="s">
        <v>2</v>
      </c>
      <c r="C22" s="31">
        <f t="shared" si="9"/>
        <v>2465929.69</v>
      </c>
      <c r="D22" s="31">
        <v>189529.69</v>
      </c>
      <c r="E22" s="31">
        <v>382600</v>
      </c>
      <c r="F22" s="31">
        <v>252600</v>
      </c>
      <c r="G22" s="31">
        <v>410300</v>
      </c>
      <c r="H22" s="31">
        <v>410300</v>
      </c>
      <c r="I22" s="31">
        <v>410300</v>
      </c>
      <c r="J22" s="31">
        <v>410300</v>
      </c>
      <c r="K22" s="29"/>
    </row>
    <row r="23" spans="1:11" ht="47.25">
      <c r="A23" s="52">
        <v>20</v>
      </c>
      <c r="B23" s="27" t="s">
        <v>69</v>
      </c>
      <c r="C23" s="31">
        <f>C25+C26+C24</f>
        <v>323635134.73</v>
      </c>
      <c r="D23" s="31">
        <f>D25+D26+D24</f>
        <v>206085158.29</v>
      </c>
      <c r="E23" s="31">
        <f aca="true" t="shared" si="14" ref="E23:J23">E25+E26</f>
        <v>117549976.44</v>
      </c>
      <c r="F23" s="31">
        <f t="shared" si="14"/>
        <v>0</v>
      </c>
      <c r="G23" s="31">
        <f t="shared" si="14"/>
        <v>0</v>
      </c>
      <c r="H23" s="31">
        <f t="shared" si="14"/>
        <v>0</v>
      </c>
      <c r="I23" s="31">
        <f t="shared" si="14"/>
        <v>0</v>
      </c>
      <c r="J23" s="31">
        <f t="shared" si="14"/>
        <v>0</v>
      </c>
      <c r="K23" s="29" t="s">
        <v>129</v>
      </c>
    </row>
    <row r="24" spans="1:11" ht="15.75">
      <c r="A24" s="52">
        <v>21</v>
      </c>
      <c r="B24" s="27" t="s">
        <v>0</v>
      </c>
      <c r="C24" s="31">
        <f t="shared" si="9"/>
        <v>62198700</v>
      </c>
      <c r="D24" s="31">
        <v>62198700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29"/>
    </row>
    <row r="25" spans="1:11" ht="15.75">
      <c r="A25" s="52">
        <v>22</v>
      </c>
      <c r="B25" s="27" t="s">
        <v>1</v>
      </c>
      <c r="C25" s="31">
        <f t="shared" si="9"/>
        <v>189912108.4</v>
      </c>
      <c r="D25" s="31">
        <v>113521100</v>
      </c>
      <c r="E25" s="31">
        <v>76391008.4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29"/>
    </row>
    <row r="26" spans="1:11" ht="15.75">
      <c r="A26" s="52">
        <v>23</v>
      </c>
      <c r="B26" s="27" t="s">
        <v>2</v>
      </c>
      <c r="C26" s="31">
        <f t="shared" si="9"/>
        <v>71524326.33</v>
      </c>
      <c r="D26" s="31">
        <v>30365358.29</v>
      </c>
      <c r="E26" s="31">
        <v>41158968.04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78.75">
      <c r="A27" s="52">
        <v>26</v>
      </c>
      <c r="B27" s="27" t="s">
        <v>128</v>
      </c>
      <c r="C27" s="31">
        <f>C28+C29+C30</f>
        <v>8904400</v>
      </c>
      <c r="D27" s="31">
        <f aca="true" t="shared" si="15" ref="D27:J27">D28+D29+D30</f>
        <v>0</v>
      </c>
      <c r="E27" s="31">
        <f>E28+E29+E30</f>
        <v>8904400</v>
      </c>
      <c r="F27" s="31">
        <f t="shared" si="15"/>
        <v>0</v>
      </c>
      <c r="G27" s="31">
        <f t="shared" si="15"/>
        <v>0</v>
      </c>
      <c r="H27" s="31">
        <f t="shared" si="15"/>
        <v>0</v>
      </c>
      <c r="I27" s="31">
        <f t="shared" si="15"/>
        <v>0</v>
      </c>
      <c r="J27" s="31">
        <f t="shared" si="15"/>
        <v>0</v>
      </c>
      <c r="K27" s="29"/>
    </row>
    <row r="28" spans="1:11" ht="15.75">
      <c r="A28" s="52">
        <v>27</v>
      </c>
      <c r="B28" s="27" t="s">
        <v>0</v>
      </c>
      <c r="C28" s="31">
        <f>D28+E28+F28+G28+H28+I28+J28</f>
        <v>0</v>
      </c>
      <c r="D28" s="31"/>
      <c r="E28" s="31"/>
      <c r="F28" s="31"/>
      <c r="G28" s="31"/>
      <c r="H28" s="31"/>
      <c r="I28" s="31"/>
      <c r="J28" s="31"/>
      <c r="K28" s="29"/>
    </row>
    <row r="29" spans="1:11" ht="15.75">
      <c r="A29" s="52">
        <v>28</v>
      </c>
      <c r="B29" s="27" t="s">
        <v>1</v>
      </c>
      <c r="C29" s="31">
        <f>D29+E29+F29+G29+H29+I29+J29</f>
        <v>8644400</v>
      </c>
      <c r="D29" s="31">
        <v>0</v>
      </c>
      <c r="E29" s="31">
        <v>8644400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52">
        <v>29</v>
      </c>
      <c r="B30" s="27" t="s">
        <v>2</v>
      </c>
      <c r="C30" s="31">
        <f>D30+E30+F30+G30+H30+I30+J30</f>
        <v>260000</v>
      </c>
      <c r="D30" s="31">
        <v>0</v>
      </c>
      <c r="E30" s="31">
        <v>260000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8.75">
      <c r="A31" s="52">
        <v>30</v>
      </c>
      <c r="B31" s="71" t="s">
        <v>88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31.5">
      <c r="A32" s="52">
        <v>31</v>
      </c>
      <c r="B32" s="27" t="s">
        <v>10</v>
      </c>
      <c r="C32" s="31">
        <f>D32+E32+F32+G32+H32+I32+J32</f>
        <v>2779914823.5699997</v>
      </c>
      <c r="D32" s="31">
        <f aca="true" t="shared" si="16" ref="D32:J32">D33+D34+D35</f>
        <v>371858498.21000004</v>
      </c>
      <c r="E32" s="31">
        <f t="shared" si="16"/>
        <v>387133330.53999996</v>
      </c>
      <c r="F32" s="31">
        <f t="shared" si="16"/>
        <v>395131774.82</v>
      </c>
      <c r="G32" s="31">
        <f t="shared" si="16"/>
        <v>407486555</v>
      </c>
      <c r="H32" s="31">
        <f t="shared" si="16"/>
        <v>406101555</v>
      </c>
      <c r="I32" s="31">
        <f t="shared" si="16"/>
        <v>406101555</v>
      </c>
      <c r="J32" s="31">
        <f t="shared" si="16"/>
        <v>406101555</v>
      </c>
      <c r="K32" s="29"/>
    </row>
    <row r="33" spans="1:11" ht="15.75">
      <c r="A33" s="52">
        <v>32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33</v>
      </c>
      <c r="B34" s="27" t="s">
        <v>1</v>
      </c>
      <c r="C34" s="31">
        <f>D34+E34+F34+G34+H34+I34+J34</f>
        <v>1954407900</v>
      </c>
      <c r="D34" s="31">
        <f aca="true" t="shared" si="17" ref="D34:J34">D37+D40+D43</f>
        <v>238232000</v>
      </c>
      <c r="E34" s="31">
        <f t="shared" si="17"/>
        <v>237908300</v>
      </c>
      <c r="F34" s="31">
        <f>F37+F40+F43</f>
        <v>287266600</v>
      </c>
      <c r="G34" s="31">
        <f t="shared" si="17"/>
        <v>294439000</v>
      </c>
      <c r="H34" s="31">
        <f t="shared" si="17"/>
        <v>298854000</v>
      </c>
      <c r="I34" s="31">
        <f t="shared" si="17"/>
        <v>298854000</v>
      </c>
      <c r="J34" s="31">
        <f t="shared" si="17"/>
        <v>298854000</v>
      </c>
      <c r="K34" s="29"/>
    </row>
    <row r="35" spans="1:11" ht="15.75">
      <c r="A35" s="52">
        <v>34</v>
      </c>
      <c r="B35" s="27" t="s">
        <v>2</v>
      </c>
      <c r="C35" s="31">
        <f>D35+E35+F35+G35+H35+I35+J35</f>
        <v>825506923.5699999</v>
      </c>
      <c r="D35" s="31">
        <f>D38+D41+D45+D47+D51+D49</f>
        <v>133626498.21000001</v>
      </c>
      <c r="E35" s="31">
        <f aca="true" t="shared" si="18" ref="E35:J35">E38+E41+E45+E47+E49+E51</f>
        <v>149225030.54</v>
      </c>
      <c r="F35" s="31">
        <f>F38+F41+F45+F47+F49+F51</f>
        <v>107865174.82</v>
      </c>
      <c r="G35" s="31">
        <f t="shared" si="18"/>
        <v>113047555</v>
      </c>
      <c r="H35" s="31">
        <f t="shared" si="18"/>
        <v>107247555</v>
      </c>
      <c r="I35" s="31">
        <f t="shared" si="18"/>
        <v>107247555</v>
      </c>
      <c r="J35" s="31">
        <f t="shared" si="18"/>
        <v>107247555</v>
      </c>
      <c r="K35" s="29"/>
    </row>
    <row r="36" spans="1:11" ht="141.75">
      <c r="A36" s="52">
        <v>35</v>
      </c>
      <c r="B36" s="27" t="s">
        <v>71</v>
      </c>
      <c r="C36" s="31">
        <f>C37</f>
        <v>1839475900</v>
      </c>
      <c r="D36" s="31">
        <f>D37</f>
        <v>225003000</v>
      </c>
      <c r="E36" s="31">
        <f aca="true" t="shared" si="19" ref="E36:J36">E37</f>
        <v>224759300</v>
      </c>
      <c r="F36" s="31">
        <f t="shared" si="19"/>
        <v>273540600</v>
      </c>
      <c r="G36" s="31">
        <f t="shared" si="19"/>
        <v>275732000</v>
      </c>
      <c r="H36" s="31">
        <f t="shared" si="19"/>
        <v>280147000</v>
      </c>
      <c r="I36" s="31">
        <f t="shared" si="19"/>
        <v>280147000</v>
      </c>
      <c r="J36" s="31">
        <f t="shared" si="19"/>
        <v>280147000</v>
      </c>
      <c r="K36" s="29" t="s">
        <v>142</v>
      </c>
    </row>
    <row r="37" spans="1:11" ht="15.75">
      <c r="A37" s="52">
        <v>36</v>
      </c>
      <c r="B37" s="27" t="s">
        <v>1</v>
      </c>
      <c r="C37" s="31">
        <f aca="true" t="shared" si="20" ref="C37:C47">D37+E37+F37+G37+H37+I37+J37</f>
        <v>1839475900</v>
      </c>
      <c r="D37" s="31">
        <v>225003000</v>
      </c>
      <c r="E37" s="31">
        <v>224759300</v>
      </c>
      <c r="F37" s="31">
        <v>273540600</v>
      </c>
      <c r="G37" s="31">
        <v>275732000</v>
      </c>
      <c r="H37" s="31">
        <v>280147000</v>
      </c>
      <c r="I37" s="31">
        <v>280147000</v>
      </c>
      <c r="J37" s="31">
        <v>280147000</v>
      </c>
      <c r="K37" s="29"/>
    </row>
    <row r="38" spans="1:11" ht="15.75">
      <c r="A38" s="52">
        <v>37</v>
      </c>
      <c r="B38" s="27" t="s">
        <v>2</v>
      </c>
      <c r="C38" s="31">
        <f t="shared" si="20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52">
        <v>38</v>
      </c>
      <c r="B39" s="27" t="s">
        <v>72</v>
      </c>
      <c r="C39" s="31">
        <f t="shared" si="20"/>
        <v>118984079.17</v>
      </c>
      <c r="D39" s="31">
        <f>D40+D41</f>
        <v>13738079.17</v>
      </c>
      <c r="E39" s="31">
        <f aca="true" t="shared" si="21" ref="E39:J39">E40+E41</f>
        <v>13716000</v>
      </c>
      <c r="F39" s="31">
        <f t="shared" si="21"/>
        <v>14302000</v>
      </c>
      <c r="G39" s="31">
        <f t="shared" si="21"/>
        <v>19307000</v>
      </c>
      <c r="H39" s="31">
        <f t="shared" si="21"/>
        <v>19307000</v>
      </c>
      <c r="I39" s="31">
        <f t="shared" si="21"/>
        <v>19307000</v>
      </c>
      <c r="J39" s="31">
        <f t="shared" si="21"/>
        <v>19307000</v>
      </c>
      <c r="K39" s="29" t="s">
        <v>130</v>
      </c>
    </row>
    <row r="40" spans="1:11" ht="15.75">
      <c r="A40" s="52">
        <v>39</v>
      </c>
      <c r="B40" s="27" t="s">
        <v>1</v>
      </c>
      <c r="C40" s="31">
        <f>D40+E40+F40+G40+H40+I40+J40</f>
        <v>114834000</v>
      </c>
      <c r="D40" s="31">
        <v>13188000</v>
      </c>
      <c r="E40" s="31">
        <v>13116000</v>
      </c>
      <c r="F40" s="31">
        <v>13702000</v>
      </c>
      <c r="G40" s="31">
        <v>18707000</v>
      </c>
      <c r="H40" s="31">
        <v>18707000</v>
      </c>
      <c r="I40" s="31">
        <v>18707000</v>
      </c>
      <c r="J40" s="31">
        <v>18707000</v>
      </c>
      <c r="K40" s="29"/>
    </row>
    <row r="41" spans="1:11" ht="15.75">
      <c r="A41" s="52">
        <v>40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41</v>
      </c>
      <c r="B42" s="27" t="s">
        <v>73</v>
      </c>
      <c r="C42" s="31">
        <f>D42+E42+F42+G42+H42+I42+J42</f>
        <v>98000</v>
      </c>
      <c r="D42" s="31">
        <f aca="true" t="shared" si="22" ref="D42:J42">D43</f>
        <v>41000</v>
      </c>
      <c r="E42" s="31">
        <f t="shared" si="22"/>
        <v>33000</v>
      </c>
      <c r="F42" s="31">
        <f t="shared" si="22"/>
        <v>24000</v>
      </c>
      <c r="G42" s="31">
        <f t="shared" si="22"/>
        <v>0</v>
      </c>
      <c r="H42" s="31">
        <f t="shared" si="22"/>
        <v>0</v>
      </c>
      <c r="I42" s="31">
        <f t="shared" si="22"/>
        <v>0</v>
      </c>
      <c r="J42" s="31">
        <f t="shared" si="22"/>
        <v>0</v>
      </c>
      <c r="K42" s="29" t="s">
        <v>131</v>
      </c>
    </row>
    <row r="43" spans="1:11" ht="15.75">
      <c r="A43" s="52">
        <v>42</v>
      </c>
      <c r="B43" s="27" t="s">
        <v>1</v>
      </c>
      <c r="C43" s="31">
        <f t="shared" si="20"/>
        <v>98000</v>
      </c>
      <c r="D43" s="31">
        <v>41000</v>
      </c>
      <c r="E43" s="31">
        <v>33000</v>
      </c>
      <c r="F43" s="31">
        <v>24000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43</v>
      </c>
      <c r="B44" s="27" t="s">
        <v>74</v>
      </c>
      <c r="C44" s="31">
        <f t="shared" si="20"/>
        <v>512291546.05</v>
      </c>
      <c r="D44" s="31">
        <f>D45</f>
        <v>106469528.43</v>
      </c>
      <c r="E44" s="31">
        <f aca="true" t="shared" si="23" ref="E44:J44">E45</f>
        <v>102598464.75</v>
      </c>
      <c r="F44" s="31">
        <f t="shared" si="23"/>
        <v>65838572.87</v>
      </c>
      <c r="G44" s="31">
        <f t="shared" si="23"/>
        <v>63771245</v>
      </c>
      <c r="H44" s="31">
        <f t="shared" si="23"/>
        <v>57871245</v>
      </c>
      <c r="I44" s="31">
        <f t="shared" si="23"/>
        <v>57871245</v>
      </c>
      <c r="J44" s="31">
        <f t="shared" si="23"/>
        <v>57871245</v>
      </c>
      <c r="K44" s="29" t="s">
        <v>143</v>
      </c>
    </row>
    <row r="45" spans="1:11" ht="15.75">
      <c r="A45" s="52">
        <v>44</v>
      </c>
      <c r="B45" s="27" t="s">
        <v>2</v>
      </c>
      <c r="C45" s="31">
        <f t="shared" si="20"/>
        <v>512291546.05</v>
      </c>
      <c r="D45" s="31">
        <v>106469528.43</v>
      </c>
      <c r="E45" s="31">
        <v>102598464.75</v>
      </c>
      <c r="F45" s="31">
        <v>65838572.87</v>
      </c>
      <c r="G45" s="31">
        <v>63771245</v>
      </c>
      <c r="H45" s="31">
        <v>57871245</v>
      </c>
      <c r="I45" s="31">
        <v>57871245</v>
      </c>
      <c r="J45" s="31">
        <v>57871245</v>
      </c>
      <c r="K45" s="29"/>
    </row>
    <row r="46" spans="1:11" ht="94.5">
      <c r="A46" s="52">
        <v>45</v>
      </c>
      <c r="B46" s="27" t="s">
        <v>75</v>
      </c>
      <c r="C46" s="31">
        <f t="shared" si="20"/>
        <v>295712635.46</v>
      </c>
      <c r="D46" s="31">
        <f aca="true" t="shared" si="24" ref="D46:J46">D47</f>
        <v>24597627.72</v>
      </c>
      <c r="E46" s="31">
        <f t="shared" si="24"/>
        <v>43947565.79</v>
      </c>
      <c r="F46" s="31">
        <f t="shared" si="24"/>
        <v>39618201.95</v>
      </c>
      <c r="G46" s="31">
        <f t="shared" si="24"/>
        <v>46812310</v>
      </c>
      <c r="H46" s="31">
        <f t="shared" si="24"/>
        <v>46912310</v>
      </c>
      <c r="I46" s="31">
        <f t="shared" si="24"/>
        <v>46912310</v>
      </c>
      <c r="J46" s="31">
        <f t="shared" si="24"/>
        <v>46912310</v>
      </c>
      <c r="K46" s="29" t="s">
        <v>143</v>
      </c>
    </row>
    <row r="47" spans="1:11" ht="15.75">
      <c r="A47" s="52">
        <v>46</v>
      </c>
      <c r="B47" s="27" t="s">
        <v>2</v>
      </c>
      <c r="C47" s="31">
        <f t="shared" si="20"/>
        <v>295712635.46</v>
      </c>
      <c r="D47" s="31">
        <v>24597627.72</v>
      </c>
      <c r="E47" s="31">
        <v>43947565.79</v>
      </c>
      <c r="F47" s="31">
        <v>39618201.95</v>
      </c>
      <c r="G47" s="31">
        <v>46812310</v>
      </c>
      <c r="H47" s="31">
        <v>46912310</v>
      </c>
      <c r="I47" s="31">
        <v>46912310</v>
      </c>
      <c r="J47" s="31">
        <v>46912310</v>
      </c>
      <c r="K47" s="29"/>
    </row>
    <row r="48" spans="1:11" ht="78.75">
      <c r="A48" s="52">
        <v>47</v>
      </c>
      <c r="B48" s="27" t="s">
        <v>76</v>
      </c>
      <c r="C48" s="31">
        <f>D48+E48+F48+G48+H48+I48+J48</f>
        <v>13042662.89</v>
      </c>
      <c r="D48" s="31">
        <f>D49</f>
        <v>1934262.89</v>
      </c>
      <c r="E48" s="31">
        <f aca="true" t="shared" si="25" ref="E48:J48">E49</f>
        <v>2004000</v>
      </c>
      <c r="F48" s="31">
        <f t="shared" si="25"/>
        <v>1808400</v>
      </c>
      <c r="G48" s="31">
        <f t="shared" si="25"/>
        <v>1824000</v>
      </c>
      <c r="H48" s="31">
        <f t="shared" si="25"/>
        <v>1824000</v>
      </c>
      <c r="I48" s="31">
        <f t="shared" si="25"/>
        <v>1824000</v>
      </c>
      <c r="J48" s="31">
        <f t="shared" si="25"/>
        <v>1824000</v>
      </c>
      <c r="K48" s="29" t="s">
        <v>130</v>
      </c>
    </row>
    <row r="49" spans="1:11" ht="15.75">
      <c r="A49" s="52">
        <v>48</v>
      </c>
      <c r="B49" s="27" t="s">
        <v>2</v>
      </c>
      <c r="C49" s="31">
        <f>D49+E49+F49+G49+H49+I49+J49</f>
        <v>13042662.89</v>
      </c>
      <c r="D49" s="31">
        <v>1934262.89</v>
      </c>
      <c r="E49" s="31">
        <v>2004000</v>
      </c>
      <c r="F49" s="31">
        <v>1808400</v>
      </c>
      <c r="G49" s="31">
        <v>1824000</v>
      </c>
      <c r="H49" s="31">
        <v>1824000</v>
      </c>
      <c r="I49" s="31">
        <v>1824000</v>
      </c>
      <c r="J49" s="31">
        <v>1824000</v>
      </c>
      <c r="K49" s="29"/>
    </row>
    <row r="50" spans="1:11" ht="63">
      <c r="A50" s="52">
        <v>49</v>
      </c>
      <c r="B50" s="27" t="s">
        <v>77</v>
      </c>
      <c r="C50" s="31">
        <f aca="true" t="shared" si="26" ref="C50:J50">C51</f>
        <v>310000</v>
      </c>
      <c r="D50" s="31">
        <f t="shared" si="26"/>
        <v>75000</v>
      </c>
      <c r="E50" s="31">
        <f t="shared" si="26"/>
        <v>75000</v>
      </c>
      <c r="F50" s="31">
        <f t="shared" si="26"/>
        <v>0</v>
      </c>
      <c r="G50" s="31">
        <f t="shared" si="26"/>
        <v>40000</v>
      </c>
      <c r="H50" s="31">
        <f t="shared" si="26"/>
        <v>40000</v>
      </c>
      <c r="I50" s="31">
        <f t="shared" si="26"/>
        <v>40000</v>
      </c>
      <c r="J50" s="31">
        <f t="shared" si="26"/>
        <v>40000</v>
      </c>
      <c r="K50" s="29" t="s">
        <v>132</v>
      </c>
    </row>
    <row r="51" spans="1:11" ht="15.75">
      <c r="A51" s="52">
        <v>50</v>
      </c>
      <c r="B51" s="27" t="s">
        <v>2</v>
      </c>
      <c r="C51" s="31">
        <f>D51+E51+F51+G51+H51+I51+J51</f>
        <v>310000</v>
      </c>
      <c r="D51" s="31">
        <v>75000</v>
      </c>
      <c r="E51" s="31">
        <v>75000</v>
      </c>
      <c r="F51" s="31">
        <v>0</v>
      </c>
      <c r="G51" s="31">
        <v>40000</v>
      </c>
      <c r="H51" s="31">
        <v>40000</v>
      </c>
      <c r="I51" s="31">
        <v>40000</v>
      </c>
      <c r="J51" s="31">
        <v>40000</v>
      </c>
      <c r="K51" s="29"/>
    </row>
    <row r="52" spans="1:11" ht="18.75">
      <c r="A52" s="52">
        <v>51</v>
      </c>
      <c r="B52" s="71" t="s">
        <v>91</v>
      </c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31.5">
      <c r="A53" s="52">
        <v>52</v>
      </c>
      <c r="B53" s="27" t="s">
        <v>18</v>
      </c>
      <c r="C53" s="31">
        <f>C54</f>
        <v>117954888.95</v>
      </c>
      <c r="D53" s="31">
        <f aca="true" t="shared" si="27" ref="D53:J53">D54</f>
        <v>17368007.12</v>
      </c>
      <c r="E53" s="31">
        <f t="shared" si="27"/>
        <v>17395626.74</v>
      </c>
      <c r="F53" s="31">
        <f t="shared" si="27"/>
        <v>15418779.09</v>
      </c>
      <c r="G53" s="31">
        <f t="shared" si="27"/>
        <v>16943119</v>
      </c>
      <c r="H53" s="31">
        <f t="shared" si="27"/>
        <v>16943119</v>
      </c>
      <c r="I53" s="31">
        <f t="shared" si="27"/>
        <v>16943119</v>
      </c>
      <c r="J53" s="31">
        <f t="shared" si="27"/>
        <v>16943119</v>
      </c>
      <c r="K53" s="29"/>
    </row>
    <row r="54" spans="1:11" ht="15.75">
      <c r="A54" s="52">
        <v>53</v>
      </c>
      <c r="B54" s="27" t="s">
        <v>2</v>
      </c>
      <c r="C54" s="31">
        <f>C56</f>
        <v>117954888.95</v>
      </c>
      <c r="D54" s="31">
        <f aca="true" t="shared" si="28" ref="D54:J54">D56</f>
        <v>17368007.12</v>
      </c>
      <c r="E54" s="31">
        <f t="shared" si="28"/>
        <v>17395626.74</v>
      </c>
      <c r="F54" s="31">
        <f t="shared" si="28"/>
        <v>15418779.09</v>
      </c>
      <c r="G54" s="31">
        <f t="shared" si="28"/>
        <v>16943119</v>
      </c>
      <c r="H54" s="31">
        <f t="shared" si="28"/>
        <v>16943119</v>
      </c>
      <c r="I54" s="31">
        <f t="shared" si="28"/>
        <v>16943119</v>
      </c>
      <c r="J54" s="31">
        <f t="shared" si="28"/>
        <v>16943119</v>
      </c>
      <c r="K54" s="29"/>
    </row>
    <row r="55" spans="1:11" ht="78.75">
      <c r="A55" s="52">
        <v>54</v>
      </c>
      <c r="B55" s="27" t="s">
        <v>78</v>
      </c>
      <c r="C55" s="31">
        <f>D55+E55+F55+G55+H55+I55+J55</f>
        <v>117954888.95</v>
      </c>
      <c r="D55" s="31">
        <f>D56</f>
        <v>17368007.12</v>
      </c>
      <c r="E55" s="31">
        <f aca="true" t="shared" si="29" ref="E55:J55">E56</f>
        <v>17395626.74</v>
      </c>
      <c r="F55" s="31">
        <f t="shared" si="29"/>
        <v>15418779.09</v>
      </c>
      <c r="G55" s="31">
        <f t="shared" si="29"/>
        <v>16943119</v>
      </c>
      <c r="H55" s="31">
        <f t="shared" si="29"/>
        <v>16943119</v>
      </c>
      <c r="I55" s="31">
        <f t="shared" si="29"/>
        <v>16943119</v>
      </c>
      <c r="J55" s="31">
        <f t="shared" si="29"/>
        <v>16943119</v>
      </c>
      <c r="K55" s="29" t="s">
        <v>133</v>
      </c>
    </row>
    <row r="56" spans="1:11" ht="15.75">
      <c r="A56" s="52">
        <v>55</v>
      </c>
      <c r="B56" s="27" t="s">
        <v>2</v>
      </c>
      <c r="C56" s="31">
        <f>D56+E56+F56+G56+H56+I56+J56</f>
        <v>117954888.95</v>
      </c>
      <c r="D56" s="31">
        <v>17368007.12</v>
      </c>
      <c r="E56" s="31">
        <v>17395626.74</v>
      </c>
      <c r="F56" s="31">
        <v>15418779.09</v>
      </c>
      <c r="G56" s="31">
        <v>16943119</v>
      </c>
      <c r="H56" s="31">
        <v>16943119</v>
      </c>
      <c r="I56" s="31">
        <v>16943119</v>
      </c>
      <c r="J56" s="31">
        <v>16943119</v>
      </c>
      <c r="K56" s="29"/>
    </row>
    <row r="57" spans="1:11" ht="18.75">
      <c r="A57" s="52">
        <v>56</v>
      </c>
      <c r="B57" s="71" t="s">
        <v>89</v>
      </c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31.5">
      <c r="A58" s="52">
        <v>57</v>
      </c>
      <c r="B58" s="27" t="s">
        <v>6</v>
      </c>
      <c r="C58" s="31">
        <f>C59+C60</f>
        <v>85920900.66</v>
      </c>
      <c r="D58" s="31">
        <f>D59+D60</f>
        <v>11495788</v>
      </c>
      <c r="E58" s="31">
        <f aca="true" t="shared" si="30" ref="E58:J58">E59+E60</f>
        <v>12608680</v>
      </c>
      <c r="F58" s="31">
        <f t="shared" si="30"/>
        <v>12862532.66</v>
      </c>
      <c r="G58" s="31">
        <f t="shared" si="30"/>
        <v>12626900</v>
      </c>
      <c r="H58" s="31">
        <f t="shared" si="30"/>
        <v>12109000</v>
      </c>
      <c r="I58" s="31">
        <f t="shared" si="30"/>
        <v>12109000</v>
      </c>
      <c r="J58" s="31">
        <f t="shared" si="30"/>
        <v>12109000</v>
      </c>
      <c r="K58" s="29"/>
    </row>
    <row r="59" spans="1:11" ht="15.75">
      <c r="A59" s="52">
        <v>58</v>
      </c>
      <c r="B59" s="27" t="s">
        <v>1</v>
      </c>
      <c r="C59" s="31">
        <f>C64</f>
        <v>46384400</v>
      </c>
      <c r="D59" s="31">
        <f aca="true" t="shared" si="31" ref="D59:J59">D64</f>
        <v>7733500</v>
      </c>
      <c r="E59" s="31">
        <f t="shared" si="31"/>
        <v>8255900</v>
      </c>
      <c r="F59" s="31">
        <f t="shared" si="31"/>
        <v>8255900</v>
      </c>
      <c r="G59" s="31">
        <f t="shared" si="31"/>
        <v>5923200</v>
      </c>
      <c r="H59" s="31">
        <f t="shared" si="31"/>
        <v>5405300</v>
      </c>
      <c r="I59" s="31">
        <f t="shared" si="31"/>
        <v>5405300</v>
      </c>
      <c r="J59" s="31">
        <f t="shared" si="31"/>
        <v>5405300</v>
      </c>
      <c r="K59" s="29"/>
    </row>
    <row r="60" spans="1:11" ht="15.75">
      <c r="A60" s="52">
        <v>59</v>
      </c>
      <c r="B60" s="27" t="s">
        <v>2</v>
      </c>
      <c r="C60" s="31">
        <f>D60+E60+F60+G60+H60+I60+J60</f>
        <v>39536500.66</v>
      </c>
      <c r="D60" s="31">
        <f>D62+D65</f>
        <v>3762288</v>
      </c>
      <c r="E60" s="31">
        <f aca="true" t="shared" si="32" ref="E60:J60">E62+E65</f>
        <v>4352780</v>
      </c>
      <c r="F60" s="31">
        <f t="shared" si="32"/>
        <v>4606632.66</v>
      </c>
      <c r="G60" s="31">
        <f t="shared" si="32"/>
        <v>6703700</v>
      </c>
      <c r="H60" s="31">
        <f t="shared" si="32"/>
        <v>6703700</v>
      </c>
      <c r="I60" s="31">
        <f t="shared" si="32"/>
        <v>6703700</v>
      </c>
      <c r="J60" s="31">
        <f t="shared" si="32"/>
        <v>6703700</v>
      </c>
      <c r="K60" s="29"/>
    </row>
    <row r="61" spans="1:11" ht="63">
      <c r="A61" s="52">
        <v>60</v>
      </c>
      <c r="B61" s="27" t="s">
        <v>79</v>
      </c>
      <c r="C61" s="31">
        <f>C62</f>
        <v>13833788</v>
      </c>
      <c r="D61" s="31">
        <f aca="true" t="shared" si="33" ref="D61:J61">D62</f>
        <v>1302070</v>
      </c>
      <c r="E61" s="31">
        <f t="shared" si="33"/>
        <v>1811510</v>
      </c>
      <c r="F61" s="31">
        <f t="shared" si="33"/>
        <v>2009408</v>
      </c>
      <c r="G61" s="31">
        <f t="shared" si="33"/>
        <v>2177700</v>
      </c>
      <c r="H61" s="31">
        <f t="shared" si="33"/>
        <v>2177700</v>
      </c>
      <c r="I61" s="31">
        <f t="shared" si="33"/>
        <v>2177700</v>
      </c>
      <c r="J61" s="31">
        <f t="shared" si="33"/>
        <v>2177700</v>
      </c>
      <c r="K61" s="29" t="s">
        <v>134</v>
      </c>
    </row>
    <row r="62" spans="1:11" ht="15.75">
      <c r="A62" s="52">
        <v>61</v>
      </c>
      <c r="B62" s="27" t="s">
        <v>2</v>
      </c>
      <c r="C62" s="31">
        <f>D62+E62+F62+G62+H62+I62+J62</f>
        <v>13833788</v>
      </c>
      <c r="D62" s="31">
        <v>1302070</v>
      </c>
      <c r="E62" s="31">
        <v>1811510</v>
      </c>
      <c r="F62" s="31">
        <v>2009408</v>
      </c>
      <c r="G62" s="31">
        <v>2177700</v>
      </c>
      <c r="H62" s="31">
        <v>2177700</v>
      </c>
      <c r="I62" s="31">
        <v>2177700</v>
      </c>
      <c r="J62" s="31">
        <v>2177700</v>
      </c>
      <c r="K62" s="29"/>
    </row>
    <row r="63" spans="1:11" ht="78.75">
      <c r="A63" s="52">
        <v>62</v>
      </c>
      <c r="B63" s="27" t="s">
        <v>80</v>
      </c>
      <c r="C63" s="31">
        <f>C64+C65</f>
        <v>72087112.66</v>
      </c>
      <c r="D63" s="31">
        <f>D64+D65</f>
        <v>10193718</v>
      </c>
      <c r="E63" s="31">
        <f aca="true" t="shared" si="34" ref="E63:J63">E64+E65</f>
        <v>10797170</v>
      </c>
      <c r="F63" s="31">
        <f t="shared" si="34"/>
        <v>10853124.66</v>
      </c>
      <c r="G63" s="31">
        <f t="shared" si="34"/>
        <v>10449200</v>
      </c>
      <c r="H63" s="31">
        <f t="shared" si="34"/>
        <v>9931300</v>
      </c>
      <c r="I63" s="31">
        <f t="shared" si="34"/>
        <v>9931300</v>
      </c>
      <c r="J63" s="31">
        <f t="shared" si="34"/>
        <v>9931300</v>
      </c>
      <c r="K63" s="29" t="s">
        <v>134</v>
      </c>
    </row>
    <row r="64" spans="1:11" ht="15.75">
      <c r="A64" s="52">
        <v>63</v>
      </c>
      <c r="B64" s="27" t="s">
        <v>1</v>
      </c>
      <c r="C64" s="31">
        <f>D64+E64+F64+G64+H64+I64+J64</f>
        <v>46384400</v>
      </c>
      <c r="D64" s="31">
        <v>7733500</v>
      </c>
      <c r="E64" s="31">
        <v>8255900</v>
      </c>
      <c r="F64" s="31">
        <v>8255900</v>
      </c>
      <c r="G64" s="31">
        <v>5923200</v>
      </c>
      <c r="H64" s="31">
        <v>5405300</v>
      </c>
      <c r="I64" s="31">
        <v>5405300</v>
      </c>
      <c r="J64" s="31">
        <v>5405300</v>
      </c>
      <c r="K64" s="29"/>
    </row>
    <row r="65" spans="1:11" ht="15.75">
      <c r="A65" s="52">
        <v>64</v>
      </c>
      <c r="B65" s="27" t="s">
        <v>2</v>
      </c>
      <c r="C65" s="31">
        <f>D65+E65+F65+G65+H65+I65+J65</f>
        <v>25702712.66</v>
      </c>
      <c r="D65" s="31">
        <v>2460218</v>
      </c>
      <c r="E65" s="31">
        <v>2541270</v>
      </c>
      <c r="F65" s="31">
        <v>2597224.66</v>
      </c>
      <c r="G65" s="31">
        <v>4526000</v>
      </c>
      <c r="H65" s="31">
        <v>4526000</v>
      </c>
      <c r="I65" s="31">
        <v>4526000</v>
      </c>
      <c r="J65" s="31">
        <v>4526000</v>
      </c>
      <c r="K65" s="29"/>
    </row>
    <row r="66" spans="1:11" ht="18.75">
      <c r="A66" s="52">
        <v>65</v>
      </c>
      <c r="B66" s="71" t="s">
        <v>90</v>
      </c>
      <c r="C66" s="71"/>
      <c r="D66" s="71"/>
      <c r="E66" s="71"/>
      <c r="F66" s="71"/>
      <c r="G66" s="71"/>
      <c r="H66" s="71"/>
      <c r="I66" s="71"/>
      <c r="J66" s="71"/>
      <c r="K66" s="71"/>
    </row>
    <row r="67" spans="1:11" ht="31.5">
      <c r="A67" s="52">
        <v>66</v>
      </c>
      <c r="B67" s="27" t="s">
        <v>7</v>
      </c>
      <c r="C67" s="31">
        <f>D67+E67+F67+G67+H67+I67+J67</f>
        <v>52374058.37</v>
      </c>
      <c r="D67" s="31">
        <f aca="true" t="shared" si="35" ref="D67:J67">D68+D69+D70</f>
        <v>22810586.09</v>
      </c>
      <c r="E67" s="31">
        <f t="shared" si="35"/>
        <v>11500461.17</v>
      </c>
      <c r="F67" s="31">
        <f t="shared" si="35"/>
        <v>10463411.11</v>
      </c>
      <c r="G67" s="31">
        <f t="shared" si="35"/>
        <v>5310000</v>
      </c>
      <c r="H67" s="31">
        <f t="shared" si="35"/>
        <v>763200</v>
      </c>
      <c r="I67" s="31">
        <f t="shared" si="35"/>
        <v>763200</v>
      </c>
      <c r="J67" s="31">
        <f t="shared" si="35"/>
        <v>763200</v>
      </c>
      <c r="K67" s="29"/>
    </row>
    <row r="68" spans="1:11" ht="15.75">
      <c r="A68" s="52">
        <v>67</v>
      </c>
      <c r="B68" s="27" t="s">
        <v>0</v>
      </c>
      <c r="C68" s="31">
        <f>D68+E68+F68+G68+H68+I68+J68</f>
        <v>3429260</v>
      </c>
      <c r="D68" s="31">
        <f>D86</f>
        <v>1087725</v>
      </c>
      <c r="E68" s="31">
        <f aca="true" t="shared" si="36" ref="E68:J68">E86+E108+E98</f>
        <v>1243431</v>
      </c>
      <c r="F68" s="31">
        <f t="shared" si="36"/>
        <v>1098104</v>
      </c>
      <c r="G68" s="31">
        <f t="shared" si="36"/>
        <v>0</v>
      </c>
      <c r="H68" s="31">
        <f t="shared" si="36"/>
        <v>0</v>
      </c>
      <c r="I68" s="31">
        <f t="shared" si="36"/>
        <v>0</v>
      </c>
      <c r="J68" s="31">
        <f t="shared" si="36"/>
        <v>0</v>
      </c>
      <c r="K68" s="29"/>
    </row>
    <row r="69" spans="1:11" ht="15.75">
      <c r="A69" s="52">
        <v>68</v>
      </c>
      <c r="B69" s="27" t="s">
        <v>1</v>
      </c>
      <c r="C69" s="31">
        <f>D69+E69+F69+G69+H69+I69+J69</f>
        <v>18721561</v>
      </c>
      <c r="D69" s="31">
        <f>D72+D76+D80+D83+D102+D105+D109+D112</f>
        <v>11795300</v>
      </c>
      <c r="E69" s="31">
        <f aca="true" t="shared" si="37" ref="E69:J69">E72+E76+E80+E83+E102+E105+E109+E112+E87</f>
        <v>4321821</v>
      </c>
      <c r="F69" s="31">
        <f t="shared" si="37"/>
        <v>2604440</v>
      </c>
      <c r="G69" s="31">
        <f t="shared" si="37"/>
        <v>0</v>
      </c>
      <c r="H69" s="31">
        <f t="shared" si="37"/>
        <v>0</v>
      </c>
      <c r="I69" s="31">
        <f t="shared" si="37"/>
        <v>0</v>
      </c>
      <c r="J69" s="31">
        <f t="shared" si="37"/>
        <v>0</v>
      </c>
      <c r="K69" s="29"/>
    </row>
    <row r="70" spans="1:11" ht="15.75">
      <c r="A70" s="52">
        <v>69</v>
      </c>
      <c r="B70" s="27" t="s">
        <v>2</v>
      </c>
      <c r="C70" s="31">
        <f>D70+E70+F70+G70+H70+I70+J70</f>
        <v>30223237.37</v>
      </c>
      <c r="D70" s="31">
        <f aca="true" t="shared" si="38" ref="D70:J70">D73+D77+D84+D103+D106+D110+D113+D88+D81</f>
        <v>9927561.09</v>
      </c>
      <c r="E70" s="31">
        <f t="shared" si="38"/>
        <v>5935209.17</v>
      </c>
      <c r="F70" s="31">
        <f t="shared" si="38"/>
        <v>6760867.11</v>
      </c>
      <c r="G70" s="31">
        <f t="shared" si="38"/>
        <v>5310000</v>
      </c>
      <c r="H70" s="31">
        <f t="shared" si="38"/>
        <v>763200</v>
      </c>
      <c r="I70" s="31">
        <f t="shared" si="38"/>
        <v>763200</v>
      </c>
      <c r="J70" s="31">
        <f t="shared" si="38"/>
        <v>763200</v>
      </c>
      <c r="K70" s="29"/>
    </row>
    <row r="71" spans="1:11" ht="126">
      <c r="A71" s="52">
        <v>70</v>
      </c>
      <c r="B71" s="27" t="s">
        <v>92</v>
      </c>
      <c r="C71" s="31">
        <f aca="true" t="shared" si="39" ref="C71:J71">C72+C73</f>
        <v>11205707.559999999</v>
      </c>
      <c r="D71" s="31">
        <f t="shared" si="39"/>
        <v>6735701.09</v>
      </c>
      <c r="E71" s="31">
        <f>E72+E73</f>
        <v>1417206.47</v>
      </c>
      <c r="F71" s="31">
        <f t="shared" si="39"/>
        <v>0</v>
      </c>
      <c r="G71" s="31">
        <f t="shared" si="39"/>
        <v>763200</v>
      </c>
      <c r="H71" s="31">
        <f t="shared" si="39"/>
        <v>763200</v>
      </c>
      <c r="I71" s="31">
        <f t="shared" si="39"/>
        <v>763200</v>
      </c>
      <c r="J71" s="31">
        <f t="shared" si="39"/>
        <v>763200</v>
      </c>
      <c r="K71" s="29" t="s">
        <v>135</v>
      </c>
    </row>
    <row r="72" spans="1:11" ht="15.75">
      <c r="A72" s="52">
        <v>71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52">
        <v>72</v>
      </c>
      <c r="B73" s="27" t="s">
        <v>102</v>
      </c>
      <c r="C73" s="31">
        <f>D73+E73+F73+G73+H73+I73+J73</f>
        <v>7303907.56</v>
      </c>
      <c r="D73" s="31">
        <v>3396701.09</v>
      </c>
      <c r="E73" s="31">
        <v>854406.47</v>
      </c>
      <c r="F73" s="31">
        <v>0</v>
      </c>
      <c r="G73" s="31">
        <v>763200</v>
      </c>
      <c r="H73" s="31">
        <v>763200</v>
      </c>
      <c r="I73" s="31">
        <v>763200</v>
      </c>
      <c r="J73" s="31">
        <v>763200</v>
      </c>
      <c r="K73" s="29"/>
    </row>
    <row r="74" spans="1:11" ht="31.5">
      <c r="A74" s="52">
        <v>73</v>
      </c>
      <c r="B74" s="27" t="s">
        <v>103</v>
      </c>
      <c r="C74" s="31">
        <f>D74+E74+F74+G74+H74+I74+J74</f>
        <v>7026672.52</v>
      </c>
      <c r="D74" s="31">
        <v>3396701.09</v>
      </c>
      <c r="E74" s="31">
        <v>577171.43</v>
      </c>
      <c r="F74" s="31">
        <v>0</v>
      </c>
      <c r="G74" s="31">
        <v>763200</v>
      </c>
      <c r="H74" s="31">
        <v>763200</v>
      </c>
      <c r="I74" s="31">
        <v>763200</v>
      </c>
      <c r="J74" s="31">
        <v>763200</v>
      </c>
      <c r="K74" s="29"/>
    </row>
    <row r="75" spans="1:11" ht="126">
      <c r="A75" s="52">
        <v>74</v>
      </c>
      <c r="B75" s="27" t="s">
        <v>104</v>
      </c>
      <c r="C75" s="31">
        <f>C76+C77</f>
        <v>13540910.100000001</v>
      </c>
      <c r="D75" s="31">
        <f>D76+D77</f>
        <v>2512100</v>
      </c>
      <c r="E75" s="31">
        <f aca="true" t="shared" si="40" ref="E75:J75">E76+E77</f>
        <v>1847823.36</v>
      </c>
      <c r="F75" s="31">
        <f t="shared" si="40"/>
        <v>4634186.74</v>
      </c>
      <c r="G75" s="31">
        <f t="shared" si="40"/>
        <v>4546800</v>
      </c>
      <c r="H75" s="31">
        <f t="shared" si="40"/>
        <v>0</v>
      </c>
      <c r="I75" s="31">
        <f t="shared" si="40"/>
        <v>0</v>
      </c>
      <c r="J75" s="31">
        <f t="shared" si="40"/>
        <v>0</v>
      </c>
      <c r="K75" s="29" t="s">
        <v>144</v>
      </c>
    </row>
    <row r="76" spans="1:11" ht="15.75">
      <c r="A76" s="52">
        <v>75</v>
      </c>
      <c r="B76" s="27" t="s">
        <v>1</v>
      </c>
      <c r="C76" s="45">
        <f>D76+E76+F76+G76+H76+I76+J76</f>
        <v>2645000</v>
      </c>
      <c r="D76" s="45">
        <v>1245100</v>
      </c>
      <c r="E76" s="45">
        <v>583000</v>
      </c>
      <c r="F76" s="45">
        <v>816900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15.75">
      <c r="A77" s="52">
        <v>76</v>
      </c>
      <c r="B77" s="27" t="s">
        <v>2</v>
      </c>
      <c r="C77" s="45">
        <f>D77+E77+F77+G77+H77+I77+J77</f>
        <v>10895910.100000001</v>
      </c>
      <c r="D77" s="45">
        <v>1267000</v>
      </c>
      <c r="E77" s="45">
        <v>1264823.36</v>
      </c>
      <c r="F77" s="45">
        <v>3817286.74</v>
      </c>
      <c r="G77" s="45">
        <v>4546800</v>
      </c>
      <c r="H77" s="45">
        <v>0</v>
      </c>
      <c r="I77" s="45">
        <v>0</v>
      </c>
      <c r="J77" s="45">
        <v>0</v>
      </c>
      <c r="K77" s="29"/>
    </row>
    <row r="78" spans="1:11" ht="31.5">
      <c r="A78" s="52">
        <v>77</v>
      </c>
      <c r="B78" s="27" t="s">
        <v>103</v>
      </c>
      <c r="C78" s="49">
        <f>D78+E78+F78+G78+H78+I78+J78</f>
        <v>10895910.100000001</v>
      </c>
      <c r="D78" s="48">
        <v>1267000</v>
      </c>
      <c r="E78" s="57">
        <v>1264823.36</v>
      </c>
      <c r="F78" s="48">
        <v>3817286.74</v>
      </c>
      <c r="G78" s="48">
        <v>4546800</v>
      </c>
      <c r="H78" s="48">
        <v>0</v>
      </c>
      <c r="I78" s="48">
        <v>0</v>
      </c>
      <c r="J78" s="48">
        <v>0</v>
      </c>
      <c r="K78" s="46"/>
    </row>
    <row r="79" spans="1:11" ht="141.75">
      <c r="A79" s="52">
        <v>78</v>
      </c>
      <c r="B79" s="27" t="s">
        <v>120</v>
      </c>
      <c r="C79" s="31">
        <f>C80+C81</f>
        <v>6964555.65</v>
      </c>
      <c r="D79" s="47">
        <f>D80+D81</f>
        <v>1500000</v>
      </c>
      <c r="E79" s="47">
        <f aca="true" t="shared" si="41" ref="E79:J79">E80+E81</f>
        <v>2141865.6</v>
      </c>
      <c r="F79" s="47">
        <f t="shared" si="41"/>
        <v>3322690.05</v>
      </c>
      <c r="G79" s="47">
        <f t="shared" si="41"/>
        <v>0</v>
      </c>
      <c r="H79" s="47">
        <f t="shared" si="41"/>
        <v>0</v>
      </c>
      <c r="I79" s="47">
        <f t="shared" si="41"/>
        <v>0</v>
      </c>
      <c r="J79" s="47">
        <f t="shared" si="41"/>
        <v>0</v>
      </c>
      <c r="K79" s="29" t="s">
        <v>132</v>
      </c>
    </row>
    <row r="80" spans="1:11" ht="15.75">
      <c r="A80" s="52">
        <v>79</v>
      </c>
      <c r="B80" s="27" t="s">
        <v>1</v>
      </c>
      <c r="C80" s="31">
        <f>D80+E80+F80+G80+H80+I80+J80</f>
        <v>2338707</v>
      </c>
      <c r="D80" s="31">
        <v>750000</v>
      </c>
      <c r="E80" s="31">
        <v>634500</v>
      </c>
      <c r="F80" s="31">
        <v>954207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80</v>
      </c>
      <c r="B81" s="27" t="s">
        <v>2</v>
      </c>
      <c r="C81" s="31">
        <f>D81+E81+F81+G81+H81+I81+J81</f>
        <v>4625848.65</v>
      </c>
      <c r="D81" s="31">
        <v>750000</v>
      </c>
      <c r="E81" s="31">
        <v>1507365.6</v>
      </c>
      <c r="F81" s="31">
        <v>2368483.05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94.5">
      <c r="A82" s="52">
        <v>81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42" ref="E82:J82">E83+E84</f>
        <v>0</v>
      </c>
      <c r="F82" s="31">
        <f t="shared" si="42"/>
        <v>0</v>
      </c>
      <c r="G82" s="31">
        <f t="shared" si="42"/>
        <v>0</v>
      </c>
      <c r="H82" s="31">
        <f t="shared" si="42"/>
        <v>0</v>
      </c>
      <c r="I82" s="31">
        <f t="shared" si="42"/>
        <v>0</v>
      </c>
      <c r="J82" s="31">
        <f t="shared" si="42"/>
        <v>0</v>
      </c>
      <c r="K82" s="29" t="s">
        <v>59</v>
      </c>
    </row>
    <row r="83" spans="1:11" ht="15.75">
      <c r="A83" s="52">
        <v>82</v>
      </c>
      <c r="B83" s="27" t="s">
        <v>1</v>
      </c>
      <c r="C83" s="31">
        <f aca="true" t="shared" si="43" ref="C83:C103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83</v>
      </c>
      <c r="B84" s="27" t="s">
        <v>2</v>
      </c>
      <c r="C84" s="31">
        <f t="shared" si="43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52">
        <v>87</v>
      </c>
      <c r="B85" s="27" t="s">
        <v>123</v>
      </c>
      <c r="C85" s="45">
        <f>D85+E85+F85+G85+H85+I85+J85</f>
        <v>4557212.0600000005</v>
      </c>
      <c r="D85" s="45">
        <f aca="true" t="shared" si="44" ref="D85:J85">D86+D87+D88</f>
        <v>1087725</v>
      </c>
      <c r="E85" s="45">
        <f t="shared" si="44"/>
        <v>1208252.74</v>
      </c>
      <c r="F85" s="45">
        <f t="shared" si="44"/>
        <v>2261234.32</v>
      </c>
      <c r="G85" s="45">
        <f t="shared" si="44"/>
        <v>0</v>
      </c>
      <c r="H85" s="45">
        <f t="shared" si="44"/>
        <v>0</v>
      </c>
      <c r="I85" s="45">
        <f t="shared" si="44"/>
        <v>0</v>
      </c>
      <c r="J85" s="45">
        <f t="shared" si="44"/>
        <v>0</v>
      </c>
      <c r="K85" s="29" t="s">
        <v>137</v>
      </c>
    </row>
    <row r="86" spans="1:11" ht="15.75">
      <c r="A86" s="52">
        <v>88</v>
      </c>
      <c r="B86" s="27" t="s">
        <v>0</v>
      </c>
      <c r="C86" s="45">
        <f t="shared" si="43"/>
        <v>2731260</v>
      </c>
      <c r="D86" s="45">
        <f>D90+D94+D98</f>
        <v>1087725</v>
      </c>
      <c r="E86" s="45">
        <f aca="true" t="shared" si="45" ref="E86:J87">E90+E94+E98</f>
        <v>545431</v>
      </c>
      <c r="F86" s="45">
        <f t="shared" si="45"/>
        <v>1098104</v>
      </c>
      <c r="G86" s="45">
        <f t="shared" si="45"/>
        <v>0</v>
      </c>
      <c r="H86" s="45">
        <f t="shared" si="45"/>
        <v>0</v>
      </c>
      <c r="I86" s="45">
        <f t="shared" si="45"/>
        <v>0</v>
      </c>
      <c r="J86" s="45">
        <f t="shared" si="45"/>
        <v>0</v>
      </c>
      <c r="K86" s="45"/>
    </row>
    <row r="87" spans="1:11" ht="15.75">
      <c r="A87" s="52">
        <v>89</v>
      </c>
      <c r="B87" s="27" t="s">
        <v>1</v>
      </c>
      <c r="C87" s="45">
        <f t="shared" si="43"/>
        <v>1346154</v>
      </c>
      <c r="D87" s="45">
        <f>D91+D95+D99</f>
        <v>0</v>
      </c>
      <c r="E87" s="45">
        <f t="shared" si="45"/>
        <v>512821</v>
      </c>
      <c r="F87" s="45">
        <f t="shared" si="45"/>
        <v>833333</v>
      </c>
      <c r="G87" s="45">
        <f t="shared" si="45"/>
        <v>0</v>
      </c>
      <c r="H87" s="45">
        <f t="shared" si="45"/>
        <v>0</v>
      </c>
      <c r="I87" s="45">
        <f t="shared" si="45"/>
        <v>0</v>
      </c>
      <c r="J87" s="45">
        <f t="shared" si="45"/>
        <v>0</v>
      </c>
      <c r="K87" s="49"/>
    </row>
    <row r="88" spans="1:11" ht="15.75">
      <c r="A88" s="52">
        <v>90</v>
      </c>
      <c r="B88" s="27" t="s">
        <v>2</v>
      </c>
      <c r="C88" s="45">
        <f t="shared" si="43"/>
        <v>479798.06</v>
      </c>
      <c r="D88" s="45">
        <f aca="true" t="shared" si="46" ref="D88:J88">D92+D96+D100</f>
        <v>0</v>
      </c>
      <c r="E88" s="45">
        <f t="shared" si="46"/>
        <v>150000.74</v>
      </c>
      <c r="F88" s="45">
        <f>F92+F96+F100</f>
        <v>329797.32</v>
      </c>
      <c r="G88" s="45">
        <f t="shared" si="46"/>
        <v>0</v>
      </c>
      <c r="H88" s="45">
        <f t="shared" si="46"/>
        <v>0</v>
      </c>
      <c r="I88" s="45">
        <f t="shared" si="46"/>
        <v>0</v>
      </c>
      <c r="J88" s="45">
        <f t="shared" si="46"/>
        <v>0</v>
      </c>
      <c r="K88" s="49"/>
    </row>
    <row r="89" spans="1:11" ht="31.5">
      <c r="A89" s="52">
        <v>91</v>
      </c>
      <c r="B89" s="59" t="s">
        <v>106</v>
      </c>
      <c r="C89" s="45">
        <f t="shared" si="43"/>
        <v>3757212.0600000005</v>
      </c>
      <c r="D89" s="45">
        <f aca="true" t="shared" si="47" ref="D89:J89">D90+D91+D92</f>
        <v>1087725</v>
      </c>
      <c r="E89" s="45">
        <f t="shared" si="47"/>
        <v>1208252.74</v>
      </c>
      <c r="F89" s="45">
        <f t="shared" si="47"/>
        <v>1461234.32</v>
      </c>
      <c r="G89" s="45">
        <f t="shared" si="47"/>
        <v>0</v>
      </c>
      <c r="H89" s="45">
        <f t="shared" si="47"/>
        <v>0</v>
      </c>
      <c r="I89" s="45">
        <f t="shared" si="47"/>
        <v>0</v>
      </c>
      <c r="J89" s="45">
        <f t="shared" si="47"/>
        <v>0</v>
      </c>
      <c r="K89" s="45"/>
    </row>
    <row r="90" spans="1:11" ht="15.75">
      <c r="A90" s="52">
        <v>92</v>
      </c>
      <c r="B90" s="27" t="s">
        <v>0</v>
      </c>
      <c r="C90" s="45">
        <f t="shared" si="43"/>
        <v>1931260</v>
      </c>
      <c r="D90" s="45">
        <v>1087725</v>
      </c>
      <c r="E90" s="45">
        <v>545431</v>
      </c>
      <c r="F90" s="45">
        <v>298104</v>
      </c>
      <c r="G90" s="45">
        <v>0</v>
      </c>
      <c r="H90" s="45">
        <v>0</v>
      </c>
      <c r="I90" s="45">
        <v>0</v>
      </c>
      <c r="J90" s="45">
        <v>0</v>
      </c>
      <c r="K90" s="58"/>
    </row>
    <row r="91" spans="1:11" ht="15.75">
      <c r="A91" s="52">
        <v>93</v>
      </c>
      <c r="B91" s="27" t="s">
        <v>1</v>
      </c>
      <c r="C91" s="45">
        <f t="shared" si="43"/>
        <v>1346154</v>
      </c>
      <c r="D91" s="45">
        <v>0</v>
      </c>
      <c r="E91" s="45">
        <v>512821</v>
      </c>
      <c r="F91" s="45">
        <v>833333</v>
      </c>
      <c r="G91" s="45">
        <v>0</v>
      </c>
      <c r="H91" s="45">
        <v>0</v>
      </c>
      <c r="I91" s="45">
        <v>0</v>
      </c>
      <c r="J91" s="45">
        <v>0</v>
      </c>
      <c r="K91" s="58"/>
    </row>
    <row r="92" spans="1:11" ht="15.75">
      <c r="A92" s="52">
        <v>94</v>
      </c>
      <c r="B92" s="27" t="s">
        <v>2</v>
      </c>
      <c r="C92" s="45">
        <f t="shared" si="43"/>
        <v>479798.06</v>
      </c>
      <c r="D92" s="45">
        <v>0</v>
      </c>
      <c r="E92" s="45">
        <v>150000.74</v>
      </c>
      <c r="F92" s="45">
        <v>329797.32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31.5">
      <c r="A93" s="52">
        <v>95</v>
      </c>
      <c r="B93" s="59" t="s">
        <v>107</v>
      </c>
      <c r="C93" s="45">
        <f t="shared" si="43"/>
        <v>800000</v>
      </c>
      <c r="D93" s="45">
        <f>D94+D95+D96</f>
        <v>0</v>
      </c>
      <c r="E93" s="45">
        <f aca="true" t="shared" si="48" ref="E93:J93">E94+E95+E96</f>
        <v>0</v>
      </c>
      <c r="F93" s="45">
        <f t="shared" si="48"/>
        <v>800000</v>
      </c>
      <c r="G93" s="45">
        <f t="shared" si="48"/>
        <v>0</v>
      </c>
      <c r="H93" s="45">
        <f t="shared" si="48"/>
        <v>0</v>
      </c>
      <c r="I93" s="45">
        <f t="shared" si="48"/>
        <v>0</v>
      </c>
      <c r="J93" s="45">
        <f t="shared" si="48"/>
        <v>0</v>
      </c>
      <c r="K93" s="45"/>
    </row>
    <row r="94" spans="1:11" ht="15.75">
      <c r="A94" s="52">
        <v>96</v>
      </c>
      <c r="B94" s="27" t="s">
        <v>0</v>
      </c>
      <c r="C94" s="45">
        <f t="shared" si="43"/>
        <v>800000</v>
      </c>
      <c r="D94" s="45">
        <v>0</v>
      </c>
      <c r="E94" s="45">
        <v>0</v>
      </c>
      <c r="F94" s="45">
        <v>800000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97</v>
      </c>
      <c r="B95" s="27" t="s">
        <v>1</v>
      </c>
      <c r="C95" s="45">
        <f t="shared" si="43"/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15.75">
      <c r="A96" s="52">
        <v>98</v>
      </c>
      <c r="B96" s="27" t="s">
        <v>2</v>
      </c>
      <c r="C96" s="45">
        <f t="shared" si="43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63">
      <c r="A97" s="52">
        <v>99</v>
      </c>
      <c r="B97" s="59" t="s">
        <v>108</v>
      </c>
      <c r="C97" s="45">
        <f t="shared" si="43"/>
        <v>0</v>
      </c>
      <c r="D97" s="45">
        <f>D98+D99+D100</f>
        <v>0</v>
      </c>
      <c r="E97" s="45">
        <f aca="true" t="shared" si="49" ref="E97:J97">E98+E99+E100</f>
        <v>0</v>
      </c>
      <c r="F97" s="45">
        <f t="shared" si="49"/>
        <v>0</v>
      </c>
      <c r="G97" s="45">
        <f t="shared" si="49"/>
        <v>0</v>
      </c>
      <c r="H97" s="45">
        <f t="shared" si="49"/>
        <v>0</v>
      </c>
      <c r="I97" s="45">
        <f t="shared" si="49"/>
        <v>0</v>
      </c>
      <c r="J97" s="45">
        <f t="shared" si="49"/>
        <v>0</v>
      </c>
      <c r="K97" s="45"/>
    </row>
    <row r="98" spans="1:11" ht="15.75">
      <c r="A98" s="52">
        <v>100</v>
      </c>
      <c r="B98" s="27" t="s">
        <v>0</v>
      </c>
      <c r="C98" s="45">
        <f t="shared" si="43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101</v>
      </c>
      <c r="B99" s="27" t="s">
        <v>1</v>
      </c>
      <c r="C99" s="45">
        <f t="shared" si="43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15.75">
      <c r="A100" s="52">
        <v>102</v>
      </c>
      <c r="B100" s="27" t="s">
        <v>2</v>
      </c>
      <c r="C100" s="45">
        <f t="shared" si="43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94.5">
      <c r="A101" s="52">
        <v>103</v>
      </c>
      <c r="B101" s="27" t="s">
        <v>124</v>
      </c>
      <c r="C101" s="31">
        <f>C103+C102</f>
        <v>13275873</v>
      </c>
      <c r="D101" s="31">
        <f>D103+D102</f>
        <v>10624760</v>
      </c>
      <c r="E101" s="31">
        <f aca="true" t="shared" si="50" ref="E101:J101">E103+E102</f>
        <v>2651113</v>
      </c>
      <c r="F101" s="31">
        <f t="shared" si="50"/>
        <v>0</v>
      </c>
      <c r="G101" s="31">
        <f t="shared" si="50"/>
        <v>0</v>
      </c>
      <c r="H101" s="31">
        <f t="shared" si="50"/>
        <v>0</v>
      </c>
      <c r="I101" s="31">
        <f t="shared" si="50"/>
        <v>0</v>
      </c>
      <c r="J101" s="31">
        <f t="shared" si="50"/>
        <v>0</v>
      </c>
      <c r="K101" s="29" t="s">
        <v>136</v>
      </c>
    </row>
    <row r="102" spans="1:11" ht="15.75">
      <c r="A102" s="52">
        <v>104</v>
      </c>
      <c r="B102" s="27" t="s">
        <v>100</v>
      </c>
      <c r="C102" s="31">
        <f t="shared" si="43"/>
        <v>7980500</v>
      </c>
      <c r="D102" s="31">
        <v>6251000</v>
      </c>
      <c r="E102" s="31">
        <v>1729500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29"/>
    </row>
    <row r="103" spans="1:11" ht="15.75">
      <c r="A103" s="52">
        <v>105</v>
      </c>
      <c r="B103" s="27" t="s">
        <v>95</v>
      </c>
      <c r="C103" s="31">
        <f t="shared" si="43"/>
        <v>5295373</v>
      </c>
      <c r="D103" s="31">
        <v>4373760</v>
      </c>
      <c r="E103" s="31">
        <v>921613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29"/>
    </row>
    <row r="104" spans="1:11" ht="78.75">
      <c r="A104" s="52">
        <v>106</v>
      </c>
      <c r="B104" s="27" t="s">
        <v>125</v>
      </c>
      <c r="C104" s="31">
        <f>C105+C106</f>
        <v>245300</v>
      </c>
      <c r="D104" s="31">
        <f aca="true" t="shared" si="51" ref="D104:J104">D105+D106</f>
        <v>0</v>
      </c>
      <c r="E104" s="31">
        <f t="shared" si="51"/>
        <v>0</v>
      </c>
      <c r="F104" s="31">
        <f t="shared" si="51"/>
        <v>245300</v>
      </c>
      <c r="G104" s="31">
        <f t="shared" si="51"/>
        <v>0</v>
      </c>
      <c r="H104" s="31">
        <f t="shared" si="51"/>
        <v>0</v>
      </c>
      <c r="I104" s="31">
        <f t="shared" si="51"/>
        <v>0</v>
      </c>
      <c r="J104" s="31">
        <f t="shared" si="51"/>
        <v>0</v>
      </c>
      <c r="K104" s="29" t="s">
        <v>136</v>
      </c>
    </row>
    <row r="105" spans="1:11" ht="15.75">
      <c r="A105" s="52">
        <v>107</v>
      </c>
      <c r="B105" s="27" t="s">
        <v>100</v>
      </c>
      <c r="C105" s="31">
        <f>D105+E105+G105+F105+H105+I105+J105</f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108</v>
      </c>
      <c r="B106" s="27" t="s">
        <v>95</v>
      </c>
      <c r="C106" s="31">
        <f>D106+E106+G106+F106+H106+I106+J106</f>
        <v>245300</v>
      </c>
      <c r="D106" s="31">
        <v>0</v>
      </c>
      <c r="E106" s="31">
        <v>0</v>
      </c>
      <c r="F106" s="31">
        <v>245300</v>
      </c>
      <c r="G106" s="31">
        <v>0</v>
      </c>
      <c r="H106" s="31">
        <v>0</v>
      </c>
      <c r="I106" s="31">
        <v>0</v>
      </c>
      <c r="J106" s="31">
        <v>0</v>
      </c>
      <c r="K106" s="29"/>
    </row>
    <row r="107" spans="1:11" ht="141.75">
      <c r="A107" s="52">
        <v>109</v>
      </c>
      <c r="B107" s="27" t="s">
        <v>126</v>
      </c>
      <c r="C107" s="31">
        <f aca="true" t="shared" si="52" ref="C107:C113">D107+E107+G107+F107+H107+I107+J107</f>
        <v>1697200</v>
      </c>
      <c r="D107" s="31">
        <f>D109+D110</f>
        <v>0</v>
      </c>
      <c r="E107" s="31">
        <f>E108+E109+E110</f>
        <v>1697200</v>
      </c>
      <c r="F107" s="31">
        <f>F109+F110</f>
        <v>0</v>
      </c>
      <c r="G107" s="31">
        <f>G109+G110</f>
        <v>0</v>
      </c>
      <c r="H107" s="31">
        <f>H109+H110</f>
        <v>0</v>
      </c>
      <c r="I107" s="31">
        <f>I109+I110</f>
        <v>0</v>
      </c>
      <c r="J107" s="31">
        <f>J109+J110</f>
        <v>0</v>
      </c>
      <c r="K107" s="29" t="s">
        <v>145</v>
      </c>
    </row>
    <row r="108" spans="1:11" ht="15.75">
      <c r="A108" s="52">
        <v>110</v>
      </c>
      <c r="B108" s="27" t="s">
        <v>0</v>
      </c>
      <c r="C108" s="31">
        <f t="shared" si="52"/>
        <v>698000</v>
      </c>
      <c r="D108" s="31">
        <v>0</v>
      </c>
      <c r="E108" s="31">
        <v>698000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111</v>
      </c>
      <c r="B109" s="27" t="s">
        <v>100</v>
      </c>
      <c r="C109" s="31">
        <f t="shared" si="52"/>
        <v>299200</v>
      </c>
      <c r="D109" s="31">
        <v>0</v>
      </c>
      <c r="E109" s="31">
        <v>299200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29"/>
    </row>
    <row r="110" spans="1:11" ht="15.75">
      <c r="A110" s="52">
        <v>112</v>
      </c>
      <c r="B110" s="27" t="s">
        <v>95</v>
      </c>
      <c r="C110" s="31">
        <f t="shared" si="52"/>
        <v>700000</v>
      </c>
      <c r="D110" s="31">
        <v>0</v>
      </c>
      <c r="E110" s="31">
        <v>700000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63">
      <c r="A111" s="52">
        <v>113</v>
      </c>
      <c r="B111" s="27" t="s">
        <v>127</v>
      </c>
      <c r="C111" s="31">
        <f t="shared" si="52"/>
        <v>537000</v>
      </c>
      <c r="D111" s="31">
        <f>D112+D113</f>
        <v>0</v>
      </c>
      <c r="E111" s="31">
        <f aca="true" t="shared" si="53" ref="E111:J111">E112+E113</f>
        <v>537000</v>
      </c>
      <c r="F111" s="31">
        <f t="shared" si="53"/>
        <v>0</v>
      </c>
      <c r="G111" s="31">
        <f t="shared" si="53"/>
        <v>0</v>
      </c>
      <c r="H111" s="31">
        <f t="shared" si="53"/>
        <v>0</v>
      </c>
      <c r="I111" s="31">
        <f t="shared" si="53"/>
        <v>0</v>
      </c>
      <c r="J111" s="31">
        <f t="shared" si="53"/>
        <v>0</v>
      </c>
      <c r="K111" s="29" t="s">
        <v>138</v>
      </c>
    </row>
    <row r="112" spans="1:11" ht="15.75">
      <c r="A112" s="52">
        <v>114</v>
      </c>
      <c r="B112" s="27" t="s">
        <v>100</v>
      </c>
      <c r="C112" s="31">
        <f t="shared" si="52"/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15.75">
      <c r="A113" s="52">
        <v>115</v>
      </c>
      <c r="B113" s="27" t="s">
        <v>95</v>
      </c>
      <c r="C113" s="31">
        <f t="shared" si="52"/>
        <v>537000</v>
      </c>
      <c r="D113" s="31">
        <v>0</v>
      </c>
      <c r="E113" s="31">
        <v>537000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29"/>
    </row>
    <row r="114" spans="1:11" ht="18.75">
      <c r="A114" s="52">
        <v>116</v>
      </c>
      <c r="B114" s="71" t="s">
        <v>19</v>
      </c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ht="31.5">
      <c r="A115" s="52">
        <v>117</v>
      </c>
      <c r="B115" s="27" t="s">
        <v>20</v>
      </c>
      <c r="C115" s="31">
        <f>C116</f>
        <v>81880374.13</v>
      </c>
      <c r="D115" s="31">
        <f aca="true" t="shared" si="54" ref="D115:J115">D116</f>
        <v>9488906</v>
      </c>
      <c r="E115" s="31">
        <f t="shared" si="54"/>
        <v>10289426</v>
      </c>
      <c r="F115" s="31">
        <f t="shared" si="54"/>
        <v>9325242.129999999</v>
      </c>
      <c r="G115" s="31">
        <f t="shared" si="54"/>
        <v>13269200</v>
      </c>
      <c r="H115" s="31">
        <f t="shared" si="54"/>
        <v>13169200</v>
      </c>
      <c r="I115" s="31">
        <f t="shared" si="54"/>
        <v>13169200</v>
      </c>
      <c r="J115" s="31">
        <f t="shared" si="54"/>
        <v>13169200</v>
      </c>
      <c r="K115" s="29"/>
    </row>
    <row r="116" spans="1:11" ht="15.75">
      <c r="A116" s="52">
        <v>118</v>
      </c>
      <c r="B116" s="27" t="s">
        <v>2</v>
      </c>
      <c r="C116" s="31">
        <f aca="true" t="shared" si="55" ref="C116:J116">C118+C120+C122</f>
        <v>81880374.13</v>
      </c>
      <c r="D116" s="31">
        <f t="shared" si="55"/>
        <v>9488906</v>
      </c>
      <c r="E116" s="31">
        <f>E118+E120+E122</f>
        <v>10289426</v>
      </c>
      <c r="F116" s="31">
        <f t="shared" si="55"/>
        <v>9325242.129999999</v>
      </c>
      <c r="G116" s="31">
        <f t="shared" si="55"/>
        <v>13269200</v>
      </c>
      <c r="H116" s="31">
        <f t="shared" si="55"/>
        <v>13169200</v>
      </c>
      <c r="I116" s="31">
        <f t="shared" si="55"/>
        <v>13169200</v>
      </c>
      <c r="J116" s="31">
        <f t="shared" si="55"/>
        <v>13169200</v>
      </c>
      <c r="K116" s="29"/>
    </row>
    <row r="117" spans="1:11" ht="94.5">
      <c r="A117" s="52">
        <v>119</v>
      </c>
      <c r="B117" s="27" t="s">
        <v>85</v>
      </c>
      <c r="C117" s="31">
        <f>C118</f>
        <v>63621607.129999995</v>
      </c>
      <c r="D117" s="31">
        <f aca="true" t="shared" si="56" ref="D117:J117">D118</f>
        <v>6401533</v>
      </c>
      <c r="E117" s="31">
        <f t="shared" si="56"/>
        <v>8008845</v>
      </c>
      <c r="F117" s="31">
        <f t="shared" si="56"/>
        <v>7159229.13</v>
      </c>
      <c r="G117" s="31">
        <f t="shared" si="56"/>
        <v>10513000</v>
      </c>
      <c r="H117" s="31">
        <f t="shared" si="56"/>
        <v>10513000</v>
      </c>
      <c r="I117" s="31">
        <f t="shared" si="56"/>
        <v>10513000</v>
      </c>
      <c r="J117" s="31">
        <f t="shared" si="56"/>
        <v>10513000</v>
      </c>
      <c r="K117" s="29" t="s">
        <v>139</v>
      </c>
    </row>
    <row r="118" spans="1:11" ht="15.75">
      <c r="A118" s="52">
        <v>120</v>
      </c>
      <c r="B118" s="27" t="s">
        <v>2</v>
      </c>
      <c r="C118" s="31">
        <f>D118+E118+F118+G118+H118+I118+J118</f>
        <v>63621607.129999995</v>
      </c>
      <c r="D118" s="31">
        <v>6401533</v>
      </c>
      <c r="E118" s="31">
        <v>8008845</v>
      </c>
      <c r="F118" s="31">
        <v>7159229.13</v>
      </c>
      <c r="G118" s="31">
        <v>10513000</v>
      </c>
      <c r="H118" s="31">
        <v>10513000</v>
      </c>
      <c r="I118" s="31">
        <v>10513000</v>
      </c>
      <c r="J118" s="31">
        <v>10513000</v>
      </c>
      <c r="K118" s="29"/>
    </row>
    <row r="119" spans="1:11" ht="63">
      <c r="A119" s="52">
        <v>121</v>
      </c>
      <c r="B119" s="27" t="s">
        <v>86</v>
      </c>
      <c r="C119" s="31">
        <f>D119+E119+F119+G119+H119+I119+J119</f>
        <v>16433767</v>
      </c>
      <c r="D119" s="31">
        <f>D120</f>
        <v>2712373</v>
      </c>
      <c r="E119" s="31">
        <f aca="true" t="shared" si="57" ref="E119:J119">E120</f>
        <v>1980581</v>
      </c>
      <c r="F119" s="31">
        <f t="shared" si="57"/>
        <v>1916013</v>
      </c>
      <c r="G119" s="31">
        <f t="shared" si="57"/>
        <v>2456200</v>
      </c>
      <c r="H119" s="31">
        <f t="shared" si="57"/>
        <v>2456200</v>
      </c>
      <c r="I119" s="31">
        <f t="shared" si="57"/>
        <v>2456200</v>
      </c>
      <c r="J119" s="31">
        <f t="shared" si="57"/>
        <v>2456200</v>
      </c>
      <c r="K119" s="29" t="s">
        <v>139</v>
      </c>
    </row>
    <row r="120" spans="1:11" ht="15.75">
      <c r="A120" s="52">
        <v>122</v>
      </c>
      <c r="B120" s="27" t="s">
        <v>2</v>
      </c>
      <c r="C120" s="31">
        <f>D120+E120+F120+G120+H120+I120+J120</f>
        <v>16433767</v>
      </c>
      <c r="D120" s="31">
        <v>2712373</v>
      </c>
      <c r="E120" s="31">
        <v>1980581</v>
      </c>
      <c r="F120" s="31">
        <v>1916013</v>
      </c>
      <c r="G120" s="31">
        <v>2456200</v>
      </c>
      <c r="H120" s="31">
        <v>2456200</v>
      </c>
      <c r="I120" s="31">
        <v>2456200</v>
      </c>
      <c r="J120" s="31">
        <v>2456200</v>
      </c>
      <c r="K120" s="29"/>
    </row>
    <row r="121" spans="1:11" ht="63">
      <c r="A121" s="52">
        <v>123</v>
      </c>
      <c r="B121" s="27" t="s">
        <v>87</v>
      </c>
      <c r="C121" s="31">
        <f>D121+E121+F121+G121+H121+I121+J121</f>
        <v>1825000</v>
      </c>
      <c r="D121" s="31">
        <f>D122</f>
        <v>375000</v>
      </c>
      <c r="E121" s="31">
        <f aca="true" t="shared" si="58" ref="E121:J121">E122</f>
        <v>300000</v>
      </c>
      <c r="F121" s="31">
        <f t="shared" si="58"/>
        <v>250000</v>
      </c>
      <c r="G121" s="31">
        <f t="shared" si="58"/>
        <v>300000</v>
      </c>
      <c r="H121" s="31">
        <f t="shared" si="58"/>
        <v>200000</v>
      </c>
      <c r="I121" s="31">
        <f t="shared" si="58"/>
        <v>200000</v>
      </c>
      <c r="J121" s="31">
        <f t="shared" si="58"/>
        <v>200000</v>
      </c>
      <c r="K121" s="29" t="s">
        <v>146</v>
      </c>
    </row>
    <row r="122" spans="1:11" ht="15.75">
      <c r="A122" s="52">
        <v>124</v>
      </c>
      <c r="B122" s="27" t="s">
        <v>2</v>
      </c>
      <c r="C122" s="31">
        <f>D122+E122+F122+G122+H122+I122+J122</f>
        <v>1825000</v>
      </c>
      <c r="D122" s="31">
        <v>375000</v>
      </c>
      <c r="E122" s="31">
        <v>300000</v>
      </c>
      <c r="F122" s="31">
        <v>250000</v>
      </c>
      <c r="G122" s="31">
        <v>300000</v>
      </c>
      <c r="H122" s="31">
        <v>200000</v>
      </c>
      <c r="I122" s="31">
        <v>200000</v>
      </c>
      <c r="J122" s="31">
        <v>200000</v>
      </c>
      <c r="K122" s="29"/>
    </row>
  </sheetData>
  <sheetProtection/>
  <mergeCells count="8">
    <mergeCell ref="G1:K1"/>
    <mergeCell ref="B114:K114"/>
    <mergeCell ref="C2:J2"/>
    <mergeCell ref="B8:K8"/>
    <mergeCell ref="B31:K31"/>
    <mergeCell ref="B52:K52"/>
    <mergeCell ref="B57:K57"/>
    <mergeCell ref="B66:K66"/>
  </mergeCells>
  <printOptions/>
  <pageMargins left="0.25" right="0.25" top="0.75" bottom="0.75" header="0.3" footer="0.3"/>
  <pageSetup fitToHeight="0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zoomScalePageLayoutView="0" workbookViewId="0" topLeftCell="A127">
      <selection activeCell="A130" sqref="A130:IV132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7:11" ht="69.75" customHeight="1">
      <c r="G1" s="90" t="s">
        <v>156</v>
      </c>
      <c r="H1" s="90"/>
      <c r="I1" s="90"/>
      <c r="J1" s="90"/>
      <c r="K1" s="90"/>
    </row>
    <row r="2" spans="3:11" ht="75" customHeight="1">
      <c r="C2" s="1"/>
      <c r="G2" s="88" t="s">
        <v>154</v>
      </c>
      <c r="H2" s="89"/>
      <c r="I2" s="89"/>
      <c r="J2" s="89"/>
      <c r="K2" s="89"/>
    </row>
    <row r="3" spans="1:11" ht="30" customHeight="1">
      <c r="A3" s="73" t="s">
        <v>97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7:11" ht="13.5" customHeight="1">
      <c r="G4" s="60"/>
      <c r="H4" s="60"/>
      <c r="I4" s="60"/>
      <c r="J4" s="60"/>
      <c r="K4" s="60"/>
    </row>
    <row r="5" spans="1:11" ht="204.75">
      <c r="A5" s="52" t="s">
        <v>14</v>
      </c>
      <c r="B5" s="52" t="s">
        <v>15</v>
      </c>
      <c r="C5" s="84" t="s">
        <v>16</v>
      </c>
      <c r="D5" s="85"/>
      <c r="E5" s="85"/>
      <c r="F5" s="85"/>
      <c r="G5" s="85"/>
      <c r="H5" s="85"/>
      <c r="I5" s="85"/>
      <c r="J5" s="86"/>
      <c r="K5" s="55" t="s">
        <v>17</v>
      </c>
    </row>
    <row r="6" spans="1:11" ht="15.75">
      <c r="A6" s="53"/>
      <c r="B6" s="39"/>
      <c r="C6" s="37" t="s">
        <v>3</v>
      </c>
      <c r="D6" s="37">
        <v>2014</v>
      </c>
      <c r="E6" s="37">
        <v>2015</v>
      </c>
      <c r="F6" s="37">
        <v>2016</v>
      </c>
      <c r="G6" s="37">
        <v>2017</v>
      </c>
      <c r="H6" s="37">
        <v>2018</v>
      </c>
      <c r="I6" s="37">
        <v>2019</v>
      </c>
      <c r="J6" s="37">
        <v>2020</v>
      </c>
      <c r="K6" s="40"/>
    </row>
    <row r="7" spans="1:11" ht="31.5">
      <c r="A7" s="52">
        <v>1</v>
      </c>
      <c r="B7" s="27" t="s">
        <v>4</v>
      </c>
      <c r="C7" s="31">
        <f aca="true" t="shared" si="0" ref="C7:J7">C8+C9+C10</f>
        <v>4508937358.7</v>
      </c>
      <c r="D7" s="31">
        <f t="shared" si="0"/>
        <v>750051485.28</v>
      </c>
      <c r="E7" s="31">
        <f t="shared" si="0"/>
        <v>701226310.52</v>
      </c>
      <c r="F7" s="31">
        <f t="shared" si="0"/>
        <v>600513115.84</v>
      </c>
      <c r="G7" s="31">
        <f t="shared" si="0"/>
        <v>629598647.06</v>
      </c>
      <c r="H7" s="31">
        <f t="shared" si="0"/>
        <v>609182600</v>
      </c>
      <c r="I7" s="31">
        <f t="shared" si="0"/>
        <v>609182600</v>
      </c>
      <c r="J7" s="31">
        <f t="shared" si="0"/>
        <v>609182600</v>
      </c>
      <c r="K7" s="28"/>
    </row>
    <row r="8" spans="1:11" ht="15.75">
      <c r="A8" s="52">
        <v>2</v>
      </c>
      <c r="B8" s="27" t="s">
        <v>0</v>
      </c>
      <c r="C8" s="31">
        <f>D8+E8+F8+G8+H8+I8+J8</f>
        <v>65229160</v>
      </c>
      <c r="D8" s="31">
        <f>D94+D27</f>
        <v>63286425</v>
      </c>
      <c r="E8" s="31">
        <f aca="true" t="shared" si="1" ref="E8:J8">E13+E36+E76</f>
        <v>844631</v>
      </c>
      <c r="F8" s="31">
        <f t="shared" si="1"/>
        <v>1098104</v>
      </c>
      <c r="G8" s="31">
        <f>G13+G36+G76</f>
        <v>0</v>
      </c>
      <c r="H8" s="31">
        <f t="shared" si="1"/>
        <v>0</v>
      </c>
      <c r="I8" s="31">
        <f t="shared" si="1"/>
        <v>0</v>
      </c>
      <c r="J8" s="31">
        <f t="shared" si="1"/>
        <v>0</v>
      </c>
      <c r="K8" s="28"/>
    </row>
    <row r="9" spans="1:11" ht="15.75">
      <c r="A9" s="52">
        <v>3</v>
      </c>
      <c r="B9" s="27" t="s">
        <v>1</v>
      </c>
      <c r="C9" s="31">
        <f>D9+E9+F9+G9+H9+I9+J9</f>
        <v>2701952757.4</v>
      </c>
      <c r="D9" s="31">
        <f aca="true" t="shared" si="2" ref="D9:J9">D14+D37+D67+D77</f>
        <v>404293900</v>
      </c>
      <c r="E9" s="31">
        <f t="shared" si="2"/>
        <v>375970508.4</v>
      </c>
      <c r="F9" s="31">
        <f t="shared" si="2"/>
        <v>373906407</v>
      </c>
      <c r="G9" s="31">
        <f>G14+G37+G67+G77+G60</f>
        <v>390489042</v>
      </c>
      <c r="H9" s="31">
        <f t="shared" si="2"/>
        <v>385764300</v>
      </c>
      <c r="I9" s="31">
        <f t="shared" si="2"/>
        <v>385764300</v>
      </c>
      <c r="J9" s="31">
        <f t="shared" si="2"/>
        <v>385764300</v>
      </c>
      <c r="K9" s="28"/>
    </row>
    <row r="10" spans="1:11" ht="15.75">
      <c r="A10" s="52">
        <v>4</v>
      </c>
      <c r="B10" s="27" t="s">
        <v>2</v>
      </c>
      <c r="C10" s="31">
        <f>D10+E10+F10+G10+H10+I10+J10</f>
        <v>1741755441.3</v>
      </c>
      <c r="D10" s="31">
        <f aca="true" t="shared" si="3" ref="D10:J10">D15+D38+D68+D78+D132+D59</f>
        <v>282471160.28</v>
      </c>
      <c r="E10" s="31">
        <f t="shared" si="3"/>
        <v>324411171.12</v>
      </c>
      <c r="F10" s="31">
        <f t="shared" si="3"/>
        <v>225508604.84</v>
      </c>
      <c r="G10" s="31">
        <f t="shared" si="3"/>
        <v>239109605.05999997</v>
      </c>
      <c r="H10" s="31">
        <f t="shared" si="3"/>
        <v>223418300</v>
      </c>
      <c r="I10" s="31">
        <f t="shared" si="3"/>
        <v>223418300</v>
      </c>
      <c r="J10" s="31">
        <f t="shared" si="3"/>
        <v>223418300</v>
      </c>
      <c r="K10" s="28"/>
    </row>
    <row r="11" spans="1:11" ht="18.75">
      <c r="A11" s="52">
        <v>5</v>
      </c>
      <c r="B11" s="71" t="s">
        <v>63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31.5">
      <c r="A12" s="52">
        <v>6</v>
      </c>
      <c r="B12" s="27" t="s">
        <v>8</v>
      </c>
      <c r="C12" s="31">
        <f aca="true" t="shared" si="4" ref="C12:J12">C14+C15+C13</f>
        <v>1380672406.79</v>
      </c>
      <c r="D12" s="31">
        <f t="shared" si="4"/>
        <v>317029699.86</v>
      </c>
      <c r="E12" s="31">
        <f t="shared" si="4"/>
        <v>263210407.07</v>
      </c>
      <c r="F12" s="31">
        <f t="shared" si="4"/>
        <v>158144709.03</v>
      </c>
      <c r="G12" s="31">
        <f t="shared" si="4"/>
        <v>161998012.82999998</v>
      </c>
      <c r="H12" s="31">
        <f t="shared" si="4"/>
        <v>160096526</v>
      </c>
      <c r="I12" s="31">
        <f t="shared" si="4"/>
        <v>160096526</v>
      </c>
      <c r="J12" s="31">
        <f t="shared" si="4"/>
        <v>160096526</v>
      </c>
      <c r="K12" s="29"/>
    </row>
    <row r="13" spans="1:11" ht="15.75">
      <c r="A13" s="52">
        <v>7</v>
      </c>
      <c r="B13" s="27" t="s">
        <v>0</v>
      </c>
      <c r="C13" s="31">
        <f>D13+E13+F13+G13+H13+I13+J13</f>
        <v>62198700</v>
      </c>
      <c r="D13" s="31">
        <f aca="true" t="shared" si="5" ref="D13:J13">D27</f>
        <v>62198700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29"/>
    </row>
    <row r="14" spans="1:11" ht="15.75">
      <c r="A14" s="52">
        <v>8</v>
      </c>
      <c r="B14" s="27" t="s">
        <v>1</v>
      </c>
      <c r="C14" s="31">
        <f>D14+E14+F14+G14+H14+I14+J14</f>
        <v>673893208.4</v>
      </c>
      <c r="D14" s="31">
        <f>D17+D28+D33</f>
        <v>146533100</v>
      </c>
      <c r="E14" s="31">
        <f aca="true" t="shared" si="6" ref="E14:J14">E17+E28+E32</f>
        <v>125997308.4</v>
      </c>
      <c r="F14" s="31">
        <f t="shared" si="6"/>
        <v>76612800</v>
      </c>
      <c r="G14" s="31">
        <f t="shared" si="6"/>
        <v>80235000</v>
      </c>
      <c r="H14" s="31">
        <f t="shared" si="6"/>
        <v>81505000</v>
      </c>
      <c r="I14" s="31">
        <f t="shared" si="6"/>
        <v>81505000</v>
      </c>
      <c r="J14" s="31">
        <f t="shared" si="6"/>
        <v>81505000</v>
      </c>
      <c r="K14" s="29"/>
    </row>
    <row r="15" spans="1:11" ht="15.75">
      <c r="A15" s="52">
        <v>9</v>
      </c>
      <c r="B15" s="27" t="s">
        <v>2</v>
      </c>
      <c r="C15" s="31">
        <f>D15+E15+F15+G15+H15+I15+J15</f>
        <v>644580498.3899999</v>
      </c>
      <c r="D15" s="31">
        <f>D19+D21+D29+D23+D25</f>
        <v>108297899.86</v>
      </c>
      <c r="E15" s="31">
        <f aca="true" t="shared" si="7" ref="E15:J15">E19+E21+E23+E25+E29+E33</f>
        <v>137213098.67</v>
      </c>
      <c r="F15" s="31">
        <f t="shared" si="7"/>
        <v>81531909.03</v>
      </c>
      <c r="G15" s="31">
        <f t="shared" si="7"/>
        <v>81763012.83</v>
      </c>
      <c r="H15" s="31">
        <f t="shared" si="7"/>
        <v>78591526</v>
      </c>
      <c r="I15" s="31">
        <f t="shared" si="7"/>
        <v>78591526</v>
      </c>
      <c r="J15" s="31">
        <f t="shared" si="7"/>
        <v>78591526</v>
      </c>
      <c r="K15" s="29"/>
    </row>
    <row r="16" spans="1:11" ht="110.25">
      <c r="A16" s="52">
        <v>10</v>
      </c>
      <c r="B16" s="27" t="s">
        <v>64</v>
      </c>
      <c r="C16" s="31">
        <f>D16+E16+F16+G16+H16+I16+J16</f>
        <v>475336700</v>
      </c>
      <c r="D16" s="31">
        <f aca="true" t="shared" si="8" ref="D16:J16">D17</f>
        <v>33012000</v>
      </c>
      <c r="E16" s="31">
        <f t="shared" si="8"/>
        <v>40961900</v>
      </c>
      <c r="F16" s="31">
        <f t="shared" si="8"/>
        <v>76612800</v>
      </c>
      <c r="G16" s="31">
        <f t="shared" si="8"/>
        <v>80235000</v>
      </c>
      <c r="H16" s="31">
        <f t="shared" si="8"/>
        <v>81505000</v>
      </c>
      <c r="I16" s="31">
        <f t="shared" si="8"/>
        <v>81505000</v>
      </c>
      <c r="J16" s="31">
        <f t="shared" si="8"/>
        <v>81505000</v>
      </c>
      <c r="K16" s="29" t="s">
        <v>140</v>
      </c>
    </row>
    <row r="17" spans="1:11" ht="15.75">
      <c r="A17" s="52">
        <v>11</v>
      </c>
      <c r="B17" s="27" t="s">
        <v>1</v>
      </c>
      <c r="C17" s="31">
        <f>D17+E17+F17+G17+H17+I17+J17</f>
        <v>475336700</v>
      </c>
      <c r="D17" s="31">
        <v>33012000</v>
      </c>
      <c r="E17" s="31">
        <v>40961900</v>
      </c>
      <c r="F17" s="31">
        <v>76612800</v>
      </c>
      <c r="G17" s="31">
        <v>80235000</v>
      </c>
      <c r="H17" s="31">
        <v>81505000</v>
      </c>
      <c r="I17" s="31">
        <v>81505000</v>
      </c>
      <c r="J17" s="31">
        <v>81505000</v>
      </c>
      <c r="K17" s="29"/>
    </row>
    <row r="18" spans="1:11" ht="110.25">
      <c r="A18" s="52">
        <v>12</v>
      </c>
      <c r="B18" s="27" t="s">
        <v>65</v>
      </c>
      <c r="C18" s="31">
        <f aca="true" t="shared" si="9" ref="C18:C29">D18+E18+F18+G18+H18+I18+J18</f>
        <v>308148470.35</v>
      </c>
      <c r="D18" s="31">
        <f aca="true" t="shared" si="10" ref="D18:J18">D19</f>
        <v>57250919.96</v>
      </c>
      <c r="E18" s="31">
        <f t="shared" si="10"/>
        <v>58183985.01</v>
      </c>
      <c r="F18" s="31">
        <f t="shared" si="10"/>
        <v>40361242.24</v>
      </c>
      <c r="G18" s="31">
        <f t="shared" si="10"/>
        <v>39491240.14</v>
      </c>
      <c r="H18" s="31">
        <f t="shared" si="10"/>
        <v>37620361</v>
      </c>
      <c r="I18" s="31">
        <f t="shared" si="10"/>
        <v>37620361</v>
      </c>
      <c r="J18" s="31">
        <f t="shared" si="10"/>
        <v>37620361</v>
      </c>
      <c r="K18" s="29" t="s">
        <v>141</v>
      </c>
    </row>
    <row r="19" spans="1:11" ht="15.75">
      <c r="A19" s="52">
        <v>13</v>
      </c>
      <c r="B19" s="27" t="s">
        <v>2</v>
      </c>
      <c r="C19" s="31">
        <f t="shared" si="9"/>
        <v>308148470.35</v>
      </c>
      <c r="D19" s="31">
        <v>57250919.96</v>
      </c>
      <c r="E19" s="31">
        <v>58183985.01</v>
      </c>
      <c r="F19" s="31">
        <v>40361242.24</v>
      </c>
      <c r="G19" s="31">
        <v>39491240.14</v>
      </c>
      <c r="H19" s="31">
        <v>37620361</v>
      </c>
      <c r="I19" s="31">
        <v>37620361</v>
      </c>
      <c r="J19" s="31">
        <v>37620361</v>
      </c>
      <c r="K19" s="29"/>
    </row>
    <row r="20" spans="1:11" ht="110.25">
      <c r="A20" s="52">
        <v>14</v>
      </c>
      <c r="B20" s="27" t="s">
        <v>66</v>
      </c>
      <c r="C20" s="31">
        <f t="shared" si="9"/>
        <v>189658546.13</v>
      </c>
      <c r="D20" s="31">
        <f>D21</f>
        <v>10772178.06</v>
      </c>
      <c r="E20" s="31">
        <f aca="true" t="shared" si="11" ref="E20:J20">E21</f>
        <v>25504841.62</v>
      </c>
      <c r="F20" s="31">
        <f t="shared" si="11"/>
        <v>31078066.45</v>
      </c>
      <c r="G20" s="31">
        <f t="shared" si="11"/>
        <v>32120865</v>
      </c>
      <c r="H20" s="31">
        <f t="shared" si="11"/>
        <v>30060865</v>
      </c>
      <c r="I20" s="31">
        <f t="shared" si="11"/>
        <v>30060865</v>
      </c>
      <c r="J20" s="31">
        <f t="shared" si="11"/>
        <v>30060865</v>
      </c>
      <c r="K20" s="29" t="s">
        <v>141</v>
      </c>
    </row>
    <row r="21" spans="1:11" ht="15.75">
      <c r="A21" s="52">
        <v>15</v>
      </c>
      <c r="B21" s="27" t="s">
        <v>2</v>
      </c>
      <c r="C21" s="31">
        <f t="shared" si="9"/>
        <v>189658546.13</v>
      </c>
      <c r="D21" s="31">
        <v>10772178.06</v>
      </c>
      <c r="E21" s="31">
        <v>25504841.62</v>
      </c>
      <c r="F21" s="31">
        <v>31078066.45</v>
      </c>
      <c r="G21" s="31">
        <v>32120865</v>
      </c>
      <c r="H21" s="31">
        <v>30060865</v>
      </c>
      <c r="I21" s="31">
        <v>30060865</v>
      </c>
      <c r="J21" s="31">
        <v>30060865</v>
      </c>
      <c r="K21" s="29"/>
    </row>
    <row r="22" spans="1:11" ht="94.5">
      <c r="A22" s="52">
        <v>16</v>
      </c>
      <c r="B22" s="27" t="s">
        <v>67</v>
      </c>
      <c r="C22" s="31">
        <f t="shared" si="9"/>
        <v>72523225.89</v>
      </c>
      <c r="D22" s="31">
        <f>D23</f>
        <v>9719913.86</v>
      </c>
      <c r="E22" s="31">
        <f aca="true" t="shared" si="12" ref="E22:J22">E23</f>
        <v>11722704</v>
      </c>
      <c r="F22" s="31">
        <f t="shared" si="12"/>
        <v>9840000.34</v>
      </c>
      <c r="G22" s="31">
        <f t="shared" si="12"/>
        <v>9740607.69</v>
      </c>
      <c r="H22" s="31">
        <f t="shared" si="12"/>
        <v>10500000</v>
      </c>
      <c r="I22" s="31">
        <f t="shared" si="12"/>
        <v>10500000</v>
      </c>
      <c r="J22" s="31">
        <f t="shared" si="12"/>
        <v>10500000</v>
      </c>
      <c r="K22" s="29" t="s">
        <v>52</v>
      </c>
    </row>
    <row r="23" spans="1:11" ht="15.75">
      <c r="A23" s="52">
        <v>17</v>
      </c>
      <c r="B23" s="27" t="s">
        <v>2</v>
      </c>
      <c r="C23" s="31">
        <f t="shared" si="9"/>
        <v>72523225.89</v>
      </c>
      <c r="D23" s="31">
        <v>9719913.86</v>
      </c>
      <c r="E23" s="31">
        <v>11722704</v>
      </c>
      <c r="F23" s="31">
        <v>9840000.34</v>
      </c>
      <c r="G23" s="31">
        <v>9740607.69</v>
      </c>
      <c r="H23" s="31">
        <v>10500000</v>
      </c>
      <c r="I23" s="31">
        <v>10500000</v>
      </c>
      <c r="J23" s="31">
        <v>10500000</v>
      </c>
      <c r="K23" s="29"/>
    </row>
    <row r="24" spans="1:11" ht="94.5">
      <c r="A24" s="52">
        <v>18</v>
      </c>
      <c r="B24" s="27" t="s">
        <v>68</v>
      </c>
      <c r="C24" s="31">
        <f t="shared" si="9"/>
        <v>2465929.69</v>
      </c>
      <c r="D24" s="31">
        <f>D25</f>
        <v>189529.69</v>
      </c>
      <c r="E24" s="31">
        <f aca="true" t="shared" si="13" ref="E24:J24">E25</f>
        <v>382600</v>
      </c>
      <c r="F24" s="31">
        <f t="shared" si="13"/>
        <v>252600</v>
      </c>
      <c r="G24" s="31">
        <f t="shared" si="13"/>
        <v>410300</v>
      </c>
      <c r="H24" s="31">
        <f t="shared" si="13"/>
        <v>410300</v>
      </c>
      <c r="I24" s="31">
        <f t="shared" si="13"/>
        <v>410300</v>
      </c>
      <c r="J24" s="31">
        <f t="shared" si="13"/>
        <v>410300</v>
      </c>
      <c r="K24" s="29" t="s">
        <v>52</v>
      </c>
    </row>
    <row r="25" spans="1:11" ht="15.75">
      <c r="A25" s="52">
        <v>19</v>
      </c>
      <c r="B25" s="27" t="s">
        <v>2</v>
      </c>
      <c r="C25" s="31">
        <f t="shared" si="9"/>
        <v>2465929.69</v>
      </c>
      <c r="D25" s="31">
        <v>189529.69</v>
      </c>
      <c r="E25" s="31">
        <v>382600</v>
      </c>
      <c r="F25" s="31">
        <v>252600</v>
      </c>
      <c r="G25" s="31">
        <v>410300</v>
      </c>
      <c r="H25" s="31">
        <v>410300</v>
      </c>
      <c r="I25" s="31">
        <v>410300</v>
      </c>
      <c r="J25" s="31">
        <v>410300</v>
      </c>
      <c r="K25" s="29"/>
    </row>
    <row r="26" spans="1:11" ht="47.25">
      <c r="A26" s="52">
        <v>20</v>
      </c>
      <c r="B26" s="27" t="s">
        <v>69</v>
      </c>
      <c r="C26" s="31">
        <f>C28+C29+C27</f>
        <v>323635134.73</v>
      </c>
      <c r="D26" s="31">
        <f>D28+D29+D27</f>
        <v>206085158.29</v>
      </c>
      <c r="E26" s="31">
        <f aca="true" t="shared" si="14" ref="E26:J26">E28+E29</f>
        <v>117549976.44</v>
      </c>
      <c r="F26" s="31">
        <f t="shared" si="14"/>
        <v>0</v>
      </c>
      <c r="G26" s="31">
        <f t="shared" si="14"/>
        <v>0</v>
      </c>
      <c r="H26" s="31">
        <f t="shared" si="14"/>
        <v>0</v>
      </c>
      <c r="I26" s="31">
        <f t="shared" si="14"/>
        <v>0</v>
      </c>
      <c r="J26" s="31">
        <f t="shared" si="14"/>
        <v>0</v>
      </c>
      <c r="K26" s="29" t="s">
        <v>129</v>
      </c>
    </row>
    <row r="27" spans="1:11" ht="15.75">
      <c r="A27" s="52">
        <v>21</v>
      </c>
      <c r="B27" s="27" t="s">
        <v>0</v>
      </c>
      <c r="C27" s="31">
        <f t="shared" si="9"/>
        <v>62198700</v>
      </c>
      <c r="D27" s="31">
        <v>62198700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22</v>
      </c>
      <c r="B28" s="27" t="s">
        <v>1</v>
      </c>
      <c r="C28" s="31">
        <f t="shared" si="9"/>
        <v>189912108.4</v>
      </c>
      <c r="D28" s="31">
        <v>113521100</v>
      </c>
      <c r="E28" s="31">
        <v>76391008.4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52">
        <v>23</v>
      </c>
      <c r="B29" s="27" t="s">
        <v>2</v>
      </c>
      <c r="C29" s="31">
        <f t="shared" si="9"/>
        <v>71524326.33</v>
      </c>
      <c r="D29" s="31">
        <v>30365358.29</v>
      </c>
      <c r="E29" s="31">
        <v>41158968.04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78.75">
      <c r="A30" s="52">
        <v>24</v>
      </c>
      <c r="B30" s="27" t="s">
        <v>150</v>
      </c>
      <c r="C30" s="31">
        <f>C31+C32+C33</f>
        <v>8904400</v>
      </c>
      <c r="D30" s="31">
        <f aca="true" t="shared" si="15" ref="D30:J30">D31+D32+D33</f>
        <v>0</v>
      </c>
      <c r="E30" s="31">
        <f>E31+E32+E33</f>
        <v>8904400</v>
      </c>
      <c r="F30" s="31">
        <f t="shared" si="15"/>
        <v>0</v>
      </c>
      <c r="G30" s="31">
        <f t="shared" si="15"/>
        <v>0</v>
      </c>
      <c r="H30" s="31">
        <f t="shared" si="15"/>
        <v>0</v>
      </c>
      <c r="I30" s="31">
        <f t="shared" si="15"/>
        <v>0</v>
      </c>
      <c r="J30" s="31">
        <f t="shared" si="15"/>
        <v>0</v>
      </c>
      <c r="K30" s="29"/>
    </row>
    <row r="31" spans="1:11" ht="15.75">
      <c r="A31" s="52">
        <v>25</v>
      </c>
      <c r="B31" s="27" t="s">
        <v>0</v>
      </c>
      <c r="C31" s="31">
        <f>D31+E31+F31+G31+H31+I31+J31</f>
        <v>0</v>
      </c>
      <c r="D31" s="31"/>
      <c r="E31" s="31"/>
      <c r="F31" s="31"/>
      <c r="G31" s="31"/>
      <c r="H31" s="31"/>
      <c r="I31" s="31"/>
      <c r="J31" s="31"/>
      <c r="K31" s="29"/>
    </row>
    <row r="32" spans="1:11" ht="15.75">
      <c r="A32" s="52">
        <v>26</v>
      </c>
      <c r="B32" s="27" t="s">
        <v>1</v>
      </c>
      <c r="C32" s="31">
        <f>D32+E32+F32+G32+H32+I32+J32</f>
        <v>8644400</v>
      </c>
      <c r="D32" s="31">
        <v>0</v>
      </c>
      <c r="E32" s="31">
        <v>8644400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ht="15.75">
      <c r="A33" s="52">
        <v>27</v>
      </c>
      <c r="B33" s="27" t="s">
        <v>2</v>
      </c>
      <c r="C33" s="31">
        <f>D33+E33+F33+G33+H33+I33+J33</f>
        <v>260000</v>
      </c>
      <c r="D33" s="31">
        <v>0</v>
      </c>
      <c r="E33" s="31">
        <v>260000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8.75">
      <c r="A34" s="52">
        <v>28</v>
      </c>
      <c r="B34" s="71" t="s">
        <v>88</v>
      </c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31.5">
      <c r="A35" s="52">
        <v>29</v>
      </c>
      <c r="B35" s="27" t="s">
        <v>10</v>
      </c>
      <c r="C35" s="31">
        <f>D35+E35+F35+G35+H35+I35+J35</f>
        <v>2781265983.69</v>
      </c>
      <c r="D35" s="31">
        <f>D36+D37+D38</f>
        <v>371858498.21000004</v>
      </c>
      <c r="E35" s="31">
        <f aca="true" t="shared" si="16" ref="E35:J35">E36+E37+E38</f>
        <v>387133330.53999996</v>
      </c>
      <c r="F35" s="31">
        <f t="shared" si="16"/>
        <v>395131774.82</v>
      </c>
      <c r="G35" s="31">
        <f t="shared" si="16"/>
        <v>408837715.12</v>
      </c>
      <c r="H35" s="31">
        <f t="shared" si="16"/>
        <v>406101555</v>
      </c>
      <c r="I35" s="31">
        <f t="shared" si="16"/>
        <v>406101555</v>
      </c>
      <c r="J35" s="31">
        <f t="shared" si="16"/>
        <v>406101555</v>
      </c>
      <c r="K35" s="29"/>
    </row>
    <row r="36" spans="1:11" ht="15.75">
      <c r="A36" s="52">
        <v>30</v>
      </c>
      <c r="B36" s="27" t="s">
        <v>0</v>
      </c>
      <c r="C36" s="31">
        <f>D36+E36+F36+G36+H36+I36+J36</f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29"/>
    </row>
    <row r="37" spans="1:11" ht="15.75">
      <c r="A37" s="52">
        <v>31</v>
      </c>
      <c r="B37" s="27" t="s">
        <v>1</v>
      </c>
      <c r="C37" s="31">
        <f>D37+E37+F37+G37+H37+I37+J37</f>
        <v>1953131900</v>
      </c>
      <c r="D37" s="31">
        <f aca="true" t="shared" si="17" ref="D37:J37">D40+D43+D46</f>
        <v>238232000</v>
      </c>
      <c r="E37" s="31">
        <f t="shared" si="17"/>
        <v>237908300</v>
      </c>
      <c r="F37" s="31">
        <f>F40+F43+F46</f>
        <v>287266600</v>
      </c>
      <c r="G37" s="31">
        <f t="shared" si="17"/>
        <v>293163000</v>
      </c>
      <c r="H37" s="31">
        <f t="shared" si="17"/>
        <v>298854000</v>
      </c>
      <c r="I37" s="31">
        <f t="shared" si="17"/>
        <v>298854000</v>
      </c>
      <c r="J37" s="31">
        <f t="shared" si="17"/>
        <v>298854000</v>
      </c>
      <c r="K37" s="29"/>
    </row>
    <row r="38" spans="1:11" ht="15.75">
      <c r="A38" s="52">
        <v>32</v>
      </c>
      <c r="B38" s="27" t="s">
        <v>2</v>
      </c>
      <c r="C38" s="31">
        <f>D38+E38+F38+G38+H38+I38+J38</f>
        <v>828134083.69</v>
      </c>
      <c r="D38" s="31">
        <f>D41+D44+D48+D50+D54+D52+D56</f>
        <v>133626498.21000001</v>
      </c>
      <c r="E38" s="31">
        <f aca="true" t="shared" si="18" ref="E38:J38">E41+E44+E48+E50+E54+E52+E56</f>
        <v>149225030.54</v>
      </c>
      <c r="F38" s="31">
        <f t="shared" si="18"/>
        <v>107865174.82</v>
      </c>
      <c r="G38" s="31">
        <f t="shared" si="18"/>
        <v>115674715.11999999</v>
      </c>
      <c r="H38" s="31">
        <f t="shared" si="18"/>
        <v>107247555</v>
      </c>
      <c r="I38" s="31">
        <f t="shared" si="18"/>
        <v>107247555</v>
      </c>
      <c r="J38" s="31">
        <f t="shared" si="18"/>
        <v>107247555</v>
      </c>
      <c r="K38" s="29"/>
    </row>
    <row r="39" spans="1:11" ht="141.75">
      <c r="A39" s="52">
        <v>33</v>
      </c>
      <c r="B39" s="27" t="s">
        <v>71</v>
      </c>
      <c r="C39" s="31">
        <f>C40</f>
        <v>1838175900</v>
      </c>
      <c r="D39" s="31">
        <f>D40</f>
        <v>225003000</v>
      </c>
      <c r="E39" s="31">
        <f aca="true" t="shared" si="19" ref="E39:J39">E40</f>
        <v>224759300</v>
      </c>
      <c r="F39" s="31">
        <f t="shared" si="19"/>
        <v>273540600</v>
      </c>
      <c r="G39" s="31">
        <f t="shared" si="19"/>
        <v>274432000</v>
      </c>
      <c r="H39" s="31">
        <f t="shared" si="19"/>
        <v>280147000</v>
      </c>
      <c r="I39" s="31">
        <f t="shared" si="19"/>
        <v>280147000</v>
      </c>
      <c r="J39" s="31">
        <f t="shared" si="19"/>
        <v>280147000</v>
      </c>
      <c r="K39" s="29" t="s">
        <v>142</v>
      </c>
    </row>
    <row r="40" spans="1:11" ht="15.75">
      <c r="A40" s="52">
        <v>34</v>
      </c>
      <c r="B40" s="27" t="s">
        <v>1</v>
      </c>
      <c r="C40" s="31">
        <f aca="true" t="shared" si="20" ref="C40:C50">D40+E40+F40+G40+H40+I40+J40</f>
        <v>1838175900</v>
      </c>
      <c r="D40" s="31">
        <v>225003000</v>
      </c>
      <c r="E40" s="31">
        <v>224759300</v>
      </c>
      <c r="F40" s="31">
        <v>273540600</v>
      </c>
      <c r="G40" s="31">
        <v>274432000</v>
      </c>
      <c r="H40" s="31">
        <v>280147000</v>
      </c>
      <c r="I40" s="31">
        <v>280147000</v>
      </c>
      <c r="J40" s="31">
        <v>280147000</v>
      </c>
      <c r="K40" s="29"/>
    </row>
    <row r="41" spans="1:11" ht="15.75">
      <c r="A41" s="52">
        <v>35</v>
      </c>
      <c r="B41" s="27" t="s">
        <v>2</v>
      </c>
      <c r="C41" s="31">
        <f t="shared" si="20"/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29"/>
    </row>
    <row r="42" spans="1:11" ht="78.75">
      <c r="A42" s="52">
        <v>36</v>
      </c>
      <c r="B42" s="27" t="s">
        <v>72</v>
      </c>
      <c r="C42" s="31">
        <f t="shared" si="20"/>
        <v>118984079.17</v>
      </c>
      <c r="D42" s="31">
        <f>D43+D44</f>
        <v>13738079.17</v>
      </c>
      <c r="E42" s="31">
        <f aca="true" t="shared" si="21" ref="E42:J42">E43+E44</f>
        <v>13716000</v>
      </c>
      <c r="F42" s="31">
        <f t="shared" si="21"/>
        <v>14302000</v>
      </c>
      <c r="G42" s="31">
        <f t="shared" si="21"/>
        <v>19307000</v>
      </c>
      <c r="H42" s="31">
        <f t="shared" si="21"/>
        <v>19307000</v>
      </c>
      <c r="I42" s="31">
        <f t="shared" si="21"/>
        <v>19307000</v>
      </c>
      <c r="J42" s="31">
        <f t="shared" si="21"/>
        <v>19307000</v>
      </c>
      <c r="K42" s="29" t="s">
        <v>130</v>
      </c>
    </row>
    <row r="43" spans="1:11" ht="15.75">
      <c r="A43" s="52">
        <v>37</v>
      </c>
      <c r="B43" s="27" t="s">
        <v>1</v>
      </c>
      <c r="C43" s="31">
        <f>D43+E43+F43+G43+H43+I43+J43</f>
        <v>114834000</v>
      </c>
      <c r="D43" s="31">
        <v>13188000</v>
      </c>
      <c r="E43" s="31">
        <v>13116000</v>
      </c>
      <c r="F43" s="31">
        <v>13702000</v>
      </c>
      <c r="G43" s="31">
        <v>18707000</v>
      </c>
      <c r="H43" s="31">
        <v>18707000</v>
      </c>
      <c r="I43" s="31">
        <v>18707000</v>
      </c>
      <c r="J43" s="31">
        <v>18707000</v>
      </c>
      <c r="K43" s="29"/>
    </row>
    <row r="44" spans="1:11" ht="15.75">
      <c r="A44" s="52">
        <v>38</v>
      </c>
      <c r="B44" s="27" t="s">
        <v>2</v>
      </c>
      <c r="C44" s="31">
        <f>D44+E44+F44+G44+H44+I44+J44</f>
        <v>4150079.17</v>
      </c>
      <c r="D44" s="31">
        <v>550079.17</v>
      </c>
      <c r="E44" s="31">
        <v>600000</v>
      </c>
      <c r="F44" s="31">
        <v>600000</v>
      </c>
      <c r="G44" s="31">
        <v>600000</v>
      </c>
      <c r="H44" s="31">
        <v>600000</v>
      </c>
      <c r="I44" s="31">
        <v>600000</v>
      </c>
      <c r="J44" s="31">
        <v>600000</v>
      </c>
      <c r="K44" s="29"/>
    </row>
    <row r="45" spans="1:11" ht="94.5">
      <c r="A45" s="52">
        <v>39</v>
      </c>
      <c r="B45" s="27" t="s">
        <v>73</v>
      </c>
      <c r="C45" s="31">
        <f>D45+E45+F45+G45+H45+I45+J45</f>
        <v>122000</v>
      </c>
      <c r="D45" s="31">
        <f aca="true" t="shared" si="22" ref="D45:J45">D46</f>
        <v>41000</v>
      </c>
      <c r="E45" s="31">
        <f t="shared" si="22"/>
        <v>33000</v>
      </c>
      <c r="F45" s="31">
        <f t="shared" si="22"/>
        <v>24000</v>
      </c>
      <c r="G45" s="31">
        <f t="shared" si="22"/>
        <v>24000</v>
      </c>
      <c r="H45" s="31">
        <f t="shared" si="22"/>
        <v>0</v>
      </c>
      <c r="I45" s="31">
        <f t="shared" si="22"/>
        <v>0</v>
      </c>
      <c r="J45" s="31">
        <f t="shared" si="22"/>
        <v>0</v>
      </c>
      <c r="K45" s="29" t="s">
        <v>131</v>
      </c>
    </row>
    <row r="46" spans="1:11" ht="15.75">
      <c r="A46" s="52">
        <v>40</v>
      </c>
      <c r="B46" s="27" t="s">
        <v>1</v>
      </c>
      <c r="C46" s="31">
        <f t="shared" si="20"/>
        <v>122000</v>
      </c>
      <c r="D46" s="31">
        <v>41000</v>
      </c>
      <c r="E46" s="31">
        <v>33000</v>
      </c>
      <c r="F46" s="31">
        <v>24000</v>
      </c>
      <c r="G46" s="31">
        <v>24000</v>
      </c>
      <c r="H46" s="31">
        <v>0</v>
      </c>
      <c r="I46" s="31">
        <v>0</v>
      </c>
      <c r="J46" s="31">
        <v>0</v>
      </c>
      <c r="K46" s="29"/>
    </row>
    <row r="47" spans="1:11" ht="94.5">
      <c r="A47" s="52">
        <v>41</v>
      </c>
      <c r="B47" s="27" t="s">
        <v>74</v>
      </c>
      <c r="C47" s="31">
        <f t="shared" si="20"/>
        <v>511956465.81</v>
      </c>
      <c r="D47" s="31">
        <f>D48</f>
        <v>106469528.43</v>
      </c>
      <c r="E47" s="31">
        <f aca="true" t="shared" si="23" ref="E47:J47">E48</f>
        <v>102598464.75</v>
      </c>
      <c r="F47" s="31">
        <f t="shared" si="23"/>
        <v>65838572.87</v>
      </c>
      <c r="G47" s="31">
        <f t="shared" si="23"/>
        <v>63436164.76</v>
      </c>
      <c r="H47" s="31">
        <f t="shared" si="23"/>
        <v>57871245</v>
      </c>
      <c r="I47" s="31">
        <f t="shared" si="23"/>
        <v>57871245</v>
      </c>
      <c r="J47" s="31">
        <f t="shared" si="23"/>
        <v>57871245</v>
      </c>
      <c r="K47" s="29" t="s">
        <v>143</v>
      </c>
    </row>
    <row r="48" spans="1:11" ht="15.75">
      <c r="A48" s="52">
        <v>42</v>
      </c>
      <c r="B48" s="27" t="s">
        <v>2</v>
      </c>
      <c r="C48" s="31">
        <f t="shared" si="20"/>
        <v>511956465.81</v>
      </c>
      <c r="D48" s="31">
        <v>106469528.43</v>
      </c>
      <c r="E48" s="31">
        <v>102598464.75</v>
      </c>
      <c r="F48" s="31">
        <v>65838572.87</v>
      </c>
      <c r="G48" s="31">
        <v>63436164.76</v>
      </c>
      <c r="H48" s="31">
        <v>57871245</v>
      </c>
      <c r="I48" s="31">
        <v>57871245</v>
      </c>
      <c r="J48" s="31">
        <v>57871245</v>
      </c>
      <c r="K48" s="29"/>
    </row>
    <row r="49" spans="1:11" ht="94.5">
      <c r="A49" s="52">
        <v>43</v>
      </c>
      <c r="B49" s="27" t="s">
        <v>75</v>
      </c>
      <c r="C49" s="31">
        <f t="shared" si="20"/>
        <v>296186272.46</v>
      </c>
      <c r="D49" s="31">
        <f aca="true" t="shared" si="24" ref="D49:J49">D50</f>
        <v>24597627.72</v>
      </c>
      <c r="E49" s="31">
        <f t="shared" si="24"/>
        <v>43947565.79</v>
      </c>
      <c r="F49" s="31">
        <f t="shared" si="24"/>
        <v>39618201.95</v>
      </c>
      <c r="G49" s="31">
        <f t="shared" si="24"/>
        <v>47285947</v>
      </c>
      <c r="H49" s="31">
        <f t="shared" si="24"/>
        <v>46912310</v>
      </c>
      <c r="I49" s="31">
        <f t="shared" si="24"/>
        <v>46912310</v>
      </c>
      <c r="J49" s="31">
        <f t="shared" si="24"/>
        <v>46912310</v>
      </c>
      <c r="K49" s="29" t="s">
        <v>143</v>
      </c>
    </row>
    <row r="50" spans="1:11" ht="15.75">
      <c r="A50" s="52">
        <v>44</v>
      </c>
      <c r="B50" s="27" t="s">
        <v>2</v>
      </c>
      <c r="C50" s="31">
        <f t="shared" si="20"/>
        <v>296186272.46</v>
      </c>
      <c r="D50" s="31">
        <v>24597627.72</v>
      </c>
      <c r="E50" s="31">
        <v>43947565.79</v>
      </c>
      <c r="F50" s="31">
        <v>39618201.95</v>
      </c>
      <c r="G50" s="31">
        <v>47285947</v>
      </c>
      <c r="H50" s="31">
        <v>46912310</v>
      </c>
      <c r="I50" s="31">
        <v>46912310</v>
      </c>
      <c r="J50" s="31">
        <v>46912310</v>
      </c>
      <c r="K50" s="29"/>
    </row>
    <row r="51" spans="1:11" ht="78.75">
      <c r="A51" s="52">
        <v>45</v>
      </c>
      <c r="B51" s="27" t="s">
        <v>76</v>
      </c>
      <c r="C51" s="31">
        <f>D51+E51+F51+G51+H51+I51+J51</f>
        <v>13058362.89</v>
      </c>
      <c r="D51" s="31">
        <f>D52</f>
        <v>1934262.89</v>
      </c>
      <c r="E51" s="31">
        <f aca="true" t="shared" si="25" ref="E51:J51">E52</f>
        <v>2004000</v>
      </c>
      <c r="F51" s="31">
        <f t="shared" si="25"/>
        <v>1808400</v>
      </c>
      <c r="G51" s="31">
        <f t="shared" si="25"/>
        <v>1839700</v>
      </c>
      <c r="H51" s="31">
        <f t="shared" si="25"/>
        <v>1824000</v>
      </c>
      <c r="I51" s="31">
        <f t="shared" si="25"/>
        <v>1824000</v>
      </c>
      <c r="J51" s="31">
        <f t="shared" si="25"/>
        <v>1824000</v>
      </c>
      <c r="K51" s="29" t="s">
        <v>130</v>
      </c>
    </row>
    <row r="52" spans="1:11" ht="15.75">
      <c r="A52" s="52">
        <v>46</v>
      </c>
      <c r="B52" s="27" t="s">
        <v>2</v>
      </c>
      <c r="C52" s="31">
        <f>D52+E52+F52+G52+H52+I52+J52</f>
        <v>13058362.89</v>
      </c>
      <c r="D52" s="31">
        <v>1934262.89</v>
      </c>
      <c r="E52" s="31">
        <v>2004000</v>
      </c>
      <c r="F52" s="31">
        <v>1808400</v>
      </c>
      <c r="G52" s="31">
        <v>1839700</v>
      </c>
      <c r="H52" s="31">
        <v>1824000</v>
      </c>
      <c r="I52" s="31">
        <v>1824000</v>
      </c>
      <c r="J52" s="31">
        <v>1824000</v>
      </c>
      <c r="K52" s="29"/>
    </row>
    <row r="53" spans="1:11" ht="63">
      <c r="A53" s="52">
        <v>47</v>
      </c>
      <c r="B53" s="27" t="s">
        <v>77</v>
      </c>
      <c r="C53" s="31">
        <f aca="true" t="shared" si="26" ref="C53:J53">C54</f>
        <v>292903.36</v>
      </c>
      <c r="D53" s="31">
        <f t="shared" si="26"/>
        <v>75000</v>
      </c>
      <c r="E53" s="31">
        <f t="shared" si="26"/>
        <v>75000</v>
      </c>
      <c r="F53" s="31">
        <f t="shared" si="26"/>
        <v>0</v>
      </c>
      <c r="G53" s="31">
        <f t="shared" si="26"/>
        <v>22903.36</v>
      </c>
      <c r="H53" s="31">
        <f t="shared" si="26"/>
        <v>40000</v>
      </c>
      <c r="I53" s="31">
        <f t="shared" si="26"/>
        <v>40000</v>
      </c>
      <c r="J53" s="31">
        <f t="shared" si="26"/>
        <v>40000</v>
      </c>
      <c r="K53" s="29" t="s">
        <v>132</v>
      </c>
    </row>
    <row r="54" spans="1:11" ht="15.75">
      <c r="A54" s="52">
        <v>48</v>
      </c>
      <c r="B54" s="27" t="s">
        <v>2</v>
      </c>
      <c r="C54" s="31">
        <f>D54+E54+F54+G54+H54+I54+J54</f>
        <v>292903.36</v>
      </c>
      <c r="D54" s="31">
        <v>75000</v>
      </c>
      <c r="E54" s="31">
        <v>75000</v>
      </c>
      <c r="F54" s="31">
        <v>0</v>
      </c>
      <c r="G54" s="31">
        <v>22903.36</v>
      </c>
      <c r="H54" s="31">
        <v>40000</v>
      </c>
      <c r="I54" s="31">
        <v>40000</v>
      </c>
      <c r="J54" s="31">
        <v>40000</v>
      </c>
      <c r="K54" s="29"/>
    </row>
    <row r="55" spans="1:11" ht="78.75">
      <c r="A55" s="52">
        <v>49</v>
      </c>
      <c r="B55" s="27" t="s">
        <v>147</v>
      </c>
      <c r="C55" s="31">
        <f aca="true" t="shared" si="27" ref="C55:J55">C56</f>
        <v>0</v>
      </c>
      <c r="D55" s="31">
        <f t="shared" si="27"/>
        <v>0</v>
      </c>
      <c r="E55" s="31">
        <f t="shared" si="27"/>
        <v>0</v>
      </c>
      <c r="F55" s="31">
        <f t="shared" si="27"/>
        <v>0</v>
      </c>
      <c r="G55" s="31">
        <f t="shared" si="27"/>
        <v>2490000</v>
      </c>
      <c r="H55" s="31">
        <f t="shared" si="27"/>
        <v>0</v>
      </c>
      <c r="I55" s="31">
        <f t="shared" si="27"/>
        <v>0</v>
      </c>
      <c r="J55" s="31">
        <f t="shared" si="27"/>
        <v>0</v>
      </c>
      <c r="K55" s="29" t="s">
        <v>151</v>
      </c>
    </row>
    <row r="56" spans="1:11" ht="15.75">
      <c r="A56" s="52">
        <v>50</v>
      </c>
      <c r="B56" s="27" t="s">
        <v>2</v>
      </c>
      <c r="C56" s="31">
        <v>0</v>
      </c>
      <c r="D56" s="31">
        <v>0</v>
      </c>
      <c r="E56" s="31">
        <v>0</v>
      </c>
      <c r="F56" s="31">
        <v>0</v>
      </c>
      <c r="G56" s="31">
        <v>2490000</v>
      </c>
      <c r="H56" s="31">
        <v>0</v>
      </c>
      <c r="I56" s="31">
        <v>0</v>
      </c>
      <c r="J56" s="31">
        <v>0</v>
      </c>
      <c r="K56" s="29"/>
    </row>
    <row r="57" spans="1:11" ht="18.75">
      <c r="A57" s="52">
        <v>51</v>
      </c>
      <c r="B57" s="71" t="s">
        <v>91</v>
      </c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31.5">
      <c r="A58" s="52">
        <v>52</v>
      </c>
      <c r="B58" s="27" t="s">
        <v>18</v>
      </c>
      <c r="C58" s="31">
        <f aca="true" t="shared" si="28" ref="C58:J58">C59+C60</f>
        <v>120274288.95</v>
      </c>
      <c r="D58" s="31">
        <f t="shared" si="28"/>
        <v>17368007.12</v>
      </c>
      <c r="E58" s="31">
        <f t="shared" si="28"/>
        <v>17395626.74</v>
      </c>
      <c r="F58" s="31">
        <f t="shared" si="28"/>
        <v>15418779.09</v>
      </c>
      <c r="G58" s="31">
        <f t="shared" si="28"/>
        <v>18125319</v>
      </c>
      <c r="H58" s="31">
        <f t="shared" si="28"/>
        <v>16943119</v>
      </c>
      <c r="I58" s="31">
        <f t="shared" si="28"/>
        <v>16943119</v>
      </c>
      <c r="J58" s="31">
        <f t="shared" si="28"/>
        <v>16943119</v>
      </c>
      <c r="K58" s="29"/>
    </row>
    <row r="59" spans="1:11" ht="15.75">
      <c r="A59" s="52">
        <v>53</v>
      </c>
      <c r="B59" s="27" t="s">
        <v>2</v>
      </c>
      <c r="C59" s="31">
        <f>C62+C64</f>
        <v>119137088.95</v>
      </c>
      <c r="D59" s="31">
        <f>D62+D64</f>
        <v>17368007.12</v>
      </c>
      <c r="E59" s="31">
        <f aca="true" t="shared" si="29" ref="E59:J59">E62+E64</f>
        <v>17395626.74</v>
      </c>
      <c r="F59" s="31">
        <f t="shared" si="29"/>
        <v>15418779.09</v>
      </c>
      <c r="G59" s="31">
        <f>G62</f>
        <v>16988119</v>
      </c>
      <c r="H59" s="31">
        <f t="shared" si="29"/>
        <v>16943119</v>
      </c>
      <c r="I59" s="31">
        <f t="shared" si="29"/>
        <v>16943119</v>
      </c>
      <c r="J59" s="31">
        <f t="shared" si="29"/>
        <v>16943119</v>
      </c>
      <c r="K59" s="29"/>
    </row>
    <row r="60" spans="1:11" ht="15.75">
      <c r="A60" s="52"/>
      <c r="B60" s="27" t="s">
        <v>1</v>
      </c>
      <c r="C60" s="31">
        <f aca="true" t="shared" si="30" ref="C60:J60">C64</f>
        <v>1137200</v>
      </c>
      <c r="D60" s="31">
        <f t="shared" si="30"/>
        <v>0</v>
      </c>
      <c r="E60" s="31">
        <f t="shared" si="30"/>
        <v>0</v>
      </c>
      <c r="F60" s="31">
        <f t="shared" si="30"/>
        <v>0</v>
      </c>
      <c r="G60" s="31">
        <f t="shared" si="30"/>
        <v>1137200</v>
      </c>
      <c r="H60" s="31">
        <f t="shared" si="30"/>
        <v>0</v>
      </c>
      <c r="I60" s="31">
        <f t="shared" si="30"/>
        <v>0</v>
      </c>
      <c r="J60" s="31">
        <f t="shared" si="30"/>
        <v>0</v>
      </c>
      <c r="K60" s="29"/>
    </row>
    <row r="61" spans="1:11" ht="78.75">
      <c r="A61" s="52">
        <v>54</v>
      </c>
      <c r="B61" s="27" t="s">
        <v>78</v>
      </c>
      <c r="C61" s="31">
        <f>D61+E61+F61+G61+H61+I61+J61</f>
        <v>117999888.95</v>
      </c>
      <c r="D61" s="31">
        <f>D62</f>
        <v>17368007.12</v>
      </c>
      <c r="E61" s="31">
        <f aca="true" t="shared" si="31" ref="E61:J63">E62</f>
        <v>17395626.74</v>
      </c>
      <c r="F61" s="31">
        <f t="shared" si="31"/>
        <v>15418779.09</v>
      </c>
      <c r="G61" s="31">
        <f t="shared" si="31"/>
        <v>16988119</v>
      </c>
      <c r="H61" s="31">
        <f t="shared" si="31"/>
        <v>16943119</v>
      </c>
      <c r="I61" s="31">
        <f t="shared" si="31"/>
        <v>16943119</v>
      </c>
      <c r="J61" s="31">
        <f t="shared" si="31"/>
        <v>16943119</v>
      </c>
      <c r="K61" s="29" t="s">
        <v>133</v>
      </c>
    </row>
    <row r="62" spans="1:11" ht="15.75">
      <c r="A62" s="52">
        <v>55</v>
      </c>
      <c r="B62" s="27" t="s">
        <v>2</v>
      </c>
      <c r="C62" s="31">
        <f>D62+E62+F62+G62+H62+I62+J62</f>
        <v>117999888.95</v>
      </c>
      <c r="D62" s="31">
        <v>17368007.12</v>
      </c>
      <c r="E62" s="31">
        <v>17395626.74</v>
      </c>
      <c r="F62" s="31">
        <v>15418779.09</v>
      </c>
      <c r="G62" s="31">
        <v>16988119</v>
      </c>
      <c r="H62" s="31">
        <v>16943119</v>
      </c>
      <c r="I62" s="31">
        <v>16943119</v>
      </c>
      <c r="J62" s="31">
        <v>16943119</v>
      </c>
      <c r="K62" s="29"/>
    </row>
    <row r="63" spans="1:11" ht="94.5">
      <c r="A63" s="52"/>
      <c r="B63" s="27" t="s">
        <v>153</v>
      </c>
      <c r="C63" s="31">
        <f>D63+E63+F63+G63+H63+I63+J63</f>
        <v>1137200</v>
      </c>
      <c r="D63" s="31">
        <f>D64</f>
        <v>0</v>
      </c>
      <c r="E63" s="31">
        <f t="shared" si="31"/>
        <v>0</v>
      </c>
      <c r="F63" s="31">
        <f t="shared" si="31"/>
        <v>0</v>
      </c>
      <c r="G63" s="31">
        <f t="shared" si="31"/>
        <v>1137200</v>
      </c>
      <c r="H63" s="31">
        <f t="shared" si="31"/>
        <v>0</v>
      </c>
      <c r="I63" s="31">
        <f t="shared" si="31"/>
        <v>0</v>
      </c>
      <c r="J63" s="31">
        <f t="shared" si="31"/>
        <v>0</v>
      </c>
      <c r="K63" s="29"/>
    </row>
    <row r="64" spans="1:11" ht="15.75">
      <c r="A64" s="52"/>
      <c r="B64" s="27" t="s">
        <v>1</v>
      </c>
      <c r="C64" s="31">
        <f>D64+E64+F64+G64+H64+I64+J64</f>
        <v>1137200</v>
      </c>
      <c r="D64" s="31">
        <v>0</v>
      </c>
      <c r="E64" s="31">
        <v>0</v>
      </c>
      <c r="F64" s="31">
        <v>0</v>
      </c>
      <c r="G64" s="31">
        <v>1137200</v>
      </c>
      <c r="H64" s="31">
        <v>0</v>
      </c>
      <c r="I64" s="31">
        <v>0</v>
      </c>
      <c r="J64" s="31">
        <v>0</v>
      </c>
      <c r="K64" s="29"/>
    </row>
    <row r="65" spans="1:11" ht="18.75">
      <c r="A65" s="52">
        <v>56</v>
      </c>
      <c r="B65" s="71" t="s">
        <v>89</v>
      </c>
      <c r="C65" s="71"/>
      <c r="D65" s="71"/>
      <c r="E65" s="71"/>
      <c r="F65" s="71"/>
      <c r="G65" s="71"/>
      <c r="H65" s="71"/>
      <c r="I65" s="71"/>
      <c r="J65" s="71"/>
      <c r="K65" s="71"/>
    </row>
    <row r="66" spans="1:11" ht="31.5">
      <c r="A66" s="52">
        <v>57</v>
      </c>
      <c r="B66" s="27" t="s">
        <v>6</v>
      </c>
      <c r="C66" s="31">
        <f>C67+C68</f>
        <v>87186775.66</v>
      </c>
      <c r="D66" s="31">
        <f>D67+D68</f>
        <v>11495788</v>
      </c>
      <c r="E66" s="31">
        <f aca="true" t="shared" si="32" ref="E66:J66">E67+E68</f>
        <v>12608680</v>
      </c>
      <c r="F66" s="31">
        <f t="shared" si="32"/>
        <v>12862532.66</v>
      </c>
      <c r="G66" s="31">
        <f t="shared" si="32"/>
        <v>13892775</v>
      </c>
      <c r="H66" s="31">
        <f t="shared" si="32"/>
        <v>12109000</v>
      </c>
      <c r="I66" s="31">
        <f t="shared" si="32"/>
        <v>12109000</v>
      </c>
      <c r="J66" s="31">
        <f t="shared" si="32"/>
        <v>12109000</v>
      </c>
      <c r="K66" s="29"/>
    </row>
    <row r="67" spans="1:11" ht="15.75">
      <c r="A67" s="52">
        <v>58</v>
      </c>
      <c r="B67" s="27" t="s">
        <v>1</v>
      </c>
      <c r="C67" s="31">
        <f>C72</f>
        <v>46384400</v>
      </c>
      <c r="D67" s="31">
        <f aca="true" t="shared" si="33" ref="D67:J67">D72</f>
        <v>7733500</v>
      </c>
      <c r="E67" s="31">
        <f t="shared" si="33"/>
        <v>8255900</v>
      </c>
      <c r="F67" s="31">
        <f t="shared" si="33"/>
        <v>8255900</v>
      </c>
      <c r="G67" s="31">
        <f t="shared" si="33"/>
        <v>5923200</v>
      </c>
      <c r="H67" s="31">
        <f t="shared" si="33"/>
        <v>5405300</v>
      </c>
      <c r="I67" s="31">
        <f t="shared" si="33"/>
        <v>5405300</v>
      </c>
      <c r="J67" s="31">
        <f t="shared" si="33"/>
        <v>5405300</v>
      </c>
      <c r="K67" s="29"/>
    </row>
    <row r="68" spans="1:11" ht="15.75">
      <c r="A68" s="52">
        <v>59</v>
      </c>
      <c r="B68" s="27" t="s">
        <v>2</v>
      </c>
      <c r="C68" s="31">
        <f>D68+E68+F68+G68+H68+I68+J68</f>
        <v>40802375.66</v>
      </c>
      <c r="D68" s="31">
        <f>D70+D73</f>
        <v>3762288</v>
      </c>
      <c r="E68" s="31">
        <f aca="true" t="shared" si="34" ref="E68:J68">E70+E73</f>
        <v>4352780</v>
      </c>
      <c r="F68" s="31">
        <f t="shared" si="34"/>
        <v>4606632.66</v>
      </c>
      <c r="G68" s="31">
        <f t="shared" si="34"/>
        <v>7969575</v>
      </c>
      <c r="H68" s="31">
        <f t="shared" si="34"/>
        <v>6703700</v>
      </c>
      <c r="I68" s="31">
        <f t="shared" si="34"/>
        <v>6703700</v>
      </c>
      <c r="J68" s="31">
        <f t="shared" si="34"/>
        <v>6703700</v>
      </c>
      <c r="K68" s="29"/>
    </row>
    <row r="69" spans="1:11" ht="63">
      <c r="A69" s="52">
        <v>60</v>
      </c>
      <c r="B69" s="27" t="s">
        <v>79</v>
      </c>
      <c r="C69" s="31">
        <f>C70</f>
        <v>13833788</v>
      </c>
      <c r="D69" s="31">
        <f aca="true" t="shared" si="35" ref="D69:J69">D70</f>
        <v>1302070</v>
      </c>
      <c r="E69" s="31">
        <f t="shared" si="35"/>
        <v>1811510</v>
      </c>
      <c r="F69" s="31">
        <f t="shared" si="35"/>
        <v>2009408</v>
      </c>
      <c r="G69" s="31">
        <f t="shared" si="35"/>
        <v>2177700</v>
      </c>
      <c r="H69" s="31">
        <f t="shared" si="35"/>
        <v>2177700</v>
      </c>
      <c r="I69" s="31">
        <f t="shared" si="35"/>
        <v>2177700</v>
      </c>
      <c r="J69" s="31">
        <f t="shared" si="35"/>
        <v>2177700</v>
      </c>
      <c r="K69" s="29" t="s">
        <v>134</v>
      </c>
    </row>
    <row r="70" spans="1:11" ht="15.75">
      <c r="A70" s="52">
        <v>61</v>
      </c>
      <c r="B70" s="27" t="s">
        <v>2</v>
      </c>
      <c r="C70" s="31">
        <f>D70+E70+F70+G70+H70+I70+J70</f>
        <v>13833788</v>
      </c>
      <c r="D70" s="31">
        <v>1302070</v>
      </c>
      <c r="E70" s="31">
        <v>1811510</v>
      </c>
      <c r="F70" s="31">
        <v>2009408</v>
      </c>
      <c r="G70" s="31">
        <v>2177700</v>
      </c>
      <c r="H70" s="31">
        <v>2177700</v>
      </c>
      <c r="I70" s="31">
        <v>2177700</v>
      </c>
      <c r="J70" s="31">
        <v>2177700</v>
      </c>
      <c r="K70" s="29"/>
    </row>
    <row r="71" spans="1:11" ht="78.75">
      <c r="A71" s="52">
        <v>62</v>
      </c>
      <c r="B71" s="27" t="s">
        <v>80</v>
      </c>
      <c r="C71" s="31">
        <f>C72+C73</f>
        <v>73352987.66</v>
      </c>
      <c r="D71" s="31">
        <f>D72+D73</f>
        <v>10193718</v>
      </c>
      <c r="E71" s="31">
        <f aca="true" t="shared" si="36" ref="E71:J71">E72+E73</f>
        <v>10797170</v>
      </c>
      <c r="F71" s="31">
        <f t="shared" si="36"/>
        <v>10853124.66</v>
      </c>
      <c r="G71" s="31">
        <f t="shared" si="36"/>
        <v>11715075</v>
      </c>
      <c r="H71" s="31">
        <f t="shared" si="36"/>
        <v>9931300</v>
      </c>
      <c r="I71" s="31">
        <f t="shared" si="36"/>
        <v>9931300</v>
      </c>
      <c r="J71" s="31">
        <f t="shared" si="36"/>
        <v>9931300</v>
      </c>
      <c r="K71" s="29" t="s">
        <v>134</v>
      </c>
    </row>
    <row r="72" spans="1:11" ht="15.75">
      <c r="A72" s="52">
        <v>63</v>
      </c>
      <c r="B72" s="27" t="s">
        <v>1</v>
      </c>
      <c r="C72" s="31">
        <f>D72+E72+F72+G72+H72+I72+J72</f>
        <v>46384400</v>
      </c>
      <c r="D72" s="31">
        <v>7733500</v>
      </c>
      <c r="E72" s="31">
        <v>8255900</v>
      </c>
      <c r="F72" s="31">
        <v>8255900</v>
      </c>
      <c r="G72" s="31">
        <v>5923200</v>
      </c>
      <c r="H72" s="31">
        <v>5405300</v>
      </c>
      <c r="I72" s="31">
        <v>5405300</v>
      </c>
      <c r="J72" s="31">
        <v>5405300</v>
      </c>
      <c r="K72" s="29"/>
    </row>
    <row r="73" spans="1:11" ht="15.75">
      <c r="A73" s="52">
        <v>64</v>
      </c>
      <c r="B73" s="27" t="s">
        <v>2</v>
      </c>
      <c r="C73" s="31">
        <f>D73+E73+F73+G73+H73+I73+J73</f>
        <v>26968587.66</v>
      </c>
      <c r="D73" s="31">
        <v>2460218</v>
      </c>
      <c r="E73" s="31">
        <v>2541270</v>
      </c>
      <c r="F73" s="31">
        <v>2597224.66</v>
      </c>
      <c r="G73" s="31">
        <v>5791875</v>
      </c>
      <c r="H73" s="31">
        <v>4526000</v>
      </c>
      <c r="I73" s="31">
        <v>4526000</v>
      </c>
      <c r="J73" s="31">
        <v>4526000</v>
      </c>
      <c r="K73" s="29"/>
    </row>
    <row r="74" spans="1:11" ht="18.75">
      <c r="A74" s="52">
        <v>65</v>
      </c>
      <c r="B74" s="71" t="s">
        <v>90</v>
      </c>
      <c r="C74" s="71"/>
      <c r="D74" s="71"/>
      <c r="E74" s="71"/>
      <c r="F74" s="71"/>
      <c r="G74" s="71"/>
      <c r="H74" s="71"/>
      <c r="I74" s="71"/>
      <c r="J74" s="71"/>
      <c r="K74" s="71"/>
    </row>
    <row r="75" spans="1:11" ht="31.5">
      <c r="A75" s="52">
        <v>66</v>
      </c>
      <c r="B75" s="27" t="s">
        <v>7</v>
      </c>
      <c r="C75" s="31">
        <f>D75+E75+F75+G75+H75+I75+J75</f>
        <v>61583630.44</v>
      </c>
      <c r="D75" s="31">
        <f aca="true" t="shared" si="37" ref="D75:J75">D76+D77+D78</f>
        <v>22810586.09</v>
      </c>
      <c r="E75" s="31">
        <f t="shared" si="37"/>
        <v>10588840.17</v>
      </c>
      <c r="F75" s="31">
        <f t="shared" si="37"/>
        <v>9630078.11</v>
      </c>
      <c r="G75" s="31">
        <f t="shared" si="37"/>
        <v>16264526.07</v>
      </c>
      <c r="H75" s="31">
        <f t="shared" si="37"/>
        <v>763200</v>
      </c>
      <c r="I75" s="31">
        <f t="shared" si="37"/>
        <v>763200</v>
      </c>
      <c r="J75" s="31">
        <f t="shared" si="37"/>
        <v>763200</v>
      </c>
      <c r="K75" s="29"/>
    </row>
    <row r="76" spans="1:11" ht="15.75">
      <c r="A76" s="52">
        <v>67</v>
      </c>
      <c r="B76" s="27" t="s">
        <v>0</v>
      </c>
      <c r="C76" s="31">
        <f>D76+E76+F76+G76+H76+I76+J76</f>
        <v>3030460</v>
      </c>
      <c r="D76" s="31">
        <f>D94+D123+D117+D120+D124+D127</f>
        <v>1087725</v>
      </c>
      <c r="E76" s="31">
        <f aca="true" t="shared" si="38" ref="E76:J76">E94+E123+E117+E120+E124+E127</f>
        <v>844631</v>
      </c>
      <c r="F76" s="31">
        <f t="shared" si="38"/>
        <v>1098104</v>
      </c>
      <c r="G76" s="31">
        <f>G94+G123+G117+G120+G127</f>
        <v>0</v>
      </c>
      <c r="H76" s="31">
        <f t="shared" si="38"/>
        <v>0</v>
      </c>
      <c r="I76" s="31">
        <f t="shared" si="38"/>
        <v>0</v>
      </c>
      <c r="J76" s="31">
        <f t="shared" si="38"/>
        <v>0</v>
      </c>
      <c r="K76" s="29"/>
    </row>
    <row r="77" spans="1:11" ht="15.75">
      <c r="A77" s="52">
        <v>68</v>
      </c>
      <c r="B77" s="27" t="s">
        <v>1</v>
      </c>
      <c r="C77" s="31">
        <f>D77+E77+F77+G77+H77+I77+J77</f>
        <v>27406049</v>
      </c>
      <c r="D77" s="31">
        <f>D80+D84+D88+D91+D110+D113+D117+D120+D124+D128</f>
        <v>11795300</v>
      </c>
      <c r="E77" s="31">
        <f aca="true" t="shared" si="39" ref="E77:J77">E80+E84+E88+E91+E110+E113+E117+E120+E124+E128</f>
        <v>3809000</v>
      </c>
      <c r="F77" s="31">
        <f t="shared" si="39"/>
        <v>1771107</v>
      </c>
      <c r="G77" s="31">
        <f>G80+G84+G88+G91+G110+G113+G117+G120+G124+G128+G95</f>
        <v>10030642</v>
      </c>
      <c r="H77" s="31">
        <f t="shared" si="39"/>
        <v>0</v>
      </c>
      <c r="I77" s="31">
        <f t="shared" si="39"/>
        <v>0</v>
      </c>
      <c r="J77" s="31">
        <f t="shared" si="39"/>
        <v>0</v>
      </c>
      <c r="K77" s="29"/>
    </row>
    <row r="78" spans="1:11" ht="15.75">
      <c r="A78" s="52">
        <v>69</v>
      </c>
      <c r="B78" s="27" t="s">
        <v>2</v>
      </c>
      <c r="C78" s="31">
        <f>D78+E78+F78+G78+H78+I78+J78</f>
        <v>31147121.44</v>
      </c>
      <c r="D78" s="31">
        <f>D81+D85+D92+D111+D114+D118+D121+D96+D89+D125+D129</f>
        <v>9927561.09</v>
      </c>
      <c r="E78" s="31">
        <f aca="true" t="shared" si="40" ref="E78:J78">E81+E85+E92+E111+E114+E118+E121+E96+E89+E125+E129</f>
        <v>5935209.17</v>
      </c>
      <c r="F78" s="31">
        <f t="shared" si="40"/>
        <v>6760867.11</v>
      </c>
      <c r="G78" s="31">
        <f>G81+G85+G92+G111+G114+G118+G121+G96+G89+G125+G129</f>
        <v>6233884.07</v>
      </c>
      <c r="H78" s="31">
        <f t="shared" si="40"/>
        <v>763200</v>
      </c>
      <c r="I78" s="31">
        <f t="shared" si="40"/>
        <v>763200</v>
      </c>
      <c r="J78" s="31">
        <f t="shared" si="40"/>
        <v>763200</v>
      </c>
      <c r="K78" s="29"/>
    </row>
    <row r="79" spans="1:11" ht="126">
      <c r="A79" s="52">
        <v>70</v>
      </c>
      <c r="B79" s="27" t="s">
        <v>92</v>
      </c>
      <c r="C79" s="31">
        <f aca="true" t="shared" si="41" ref="C79:J79">C80+C81</f>
        <v>11026429.69</v>
      </c>
      <c r="D79" s="31">
        <f t="shared" si="41"/>
        <v>6735701.09</v>
      </c>
      <c r="E79" s="31">
        <f>E80+E81</f>
        <v>1417206.47</v>
      </c>
      <c r="F79" s="31">
        <f t="shared" si="41"/>
        <v>0</v>
      </c>
      <c r="G79" s="31">
        <f t="shared" si="41"/>
        <v>583922.13</v>
      </c>
      <c r="H79" s="31">
        <f t="shared" si="41"/>
        <v>763200</v>
      </c>
      <c r="I79" s="31">
        <f t="shared" si="41"/>
        <v>763200</v>
      </c>
      <c r="J79" s="31">
        <f t="shared" si="41"/>
        <v>763200</v>
      </c>
      <c r="K79" s="29" t="s">
        <v>135</v>
      </c>
    </row>
    <row r="80" spans="1:11" ht="15.75">
      <c r="A80" s="52">
        <v>71</v>
      </c>
      <c r="B80" s="27" t="s">
        <v>1</v>
      </c>
      <c r="C80" s="31">
        <f>D80+E80+F80+G80+H80+I80+J80</f>
        <v>3901800</v>
      </c>
      <c r="D80" s="31">
        <v>3339000</v>
      </c>
      <c r="E80" s="31">
        <v>562800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72</v>
      </c>
      <c r="B81" s="27" t="s">
        <v>102</v>
      </c>
      <c r="C81" s="31">
        <f>D81+E81+F81+G81+H81+I81+J81</f>
        <v>7124629.6899999995</v>
      </c>
      <c r="D81" s="31">
        <v>3396701.09</v>
      </c>
      <c r="E81" s="31">
        <v>854406.47</v>
      </c>
      <c r="F81" s="31">
        <v>0</v>
      </c>
      <c r="G81" s="31">
        <v>583922.13</v>
      </c>
      <c r="H81" s="31">
        <v>763200</v>
      </c>
      <c r="I81" s="31">
        <v>763200</v>
      </c>
      <c r="J81" s="31">
        <v>763200</v>
      </c>
      <c r="K81" s="29"/>
    </row>
    <row r="82" spans="1:11" ht="31.5">
      <c r="A82" s="52">
        <v>73</v>
      </c>
      <c r="B82" s="27" t="s">
        <v>103</v>
      </c>
      <c r="C82" s="31">
        <f>D82+E82+F82+G82+H82+I82+J82</f>
        <v>6263472.52</v>
      </c>
      <c r="D82" s="31">
        <v>3396701.09</v>
      </c>
      <c r="E82" s="31">
        <v>577171.43</v>
      </c>
      <c r="F82" s="31">
        <v>0</v>
      </c>
      <c r="G82" s="31">
        <v>0</v>
      </c>
      <c r="H82" s="31">
        <v>763200</v>
      </c>
      <c r="I82" s="31">
        <v>763200</v>
      </c>
      <c r="J82" s="31">
        <v>763200</v>
      </c>
      <c r="K82" s="29"/>
    </row>
    <row r="83" spans="1:11" ht="126">
      <c r="A83" s="52">
        <v>74</v>
      </c>
      <c r="B83" s="27" t="s">
        <v>104</v>
      </c>
      <c r="C83" s="31">
        <f>C84+C85</f>
        <v>15327110.100000001</v>
      </c>
      <c r="D83" s="31">
        <f>D84+D85</f>
        <v>2512100</v>
      </c>
      <c r="E83" s="31">
        <f aca="true" t="shared" si="42" ref="E83:J83">E84+E85</f>
        <v>1847823.36</v>
      </c>
      <c r="F83" s="31">
        <f t="shared" si="42"/>
        <v>4634186.74</v>
      </c>
      <c r="G83" s="31">
        <f t="shared" si="42"/>
        <v>6333000</v>
      </c>
      <c r="H83" s="31">
        <f t="shared" si="42"/>
        <v>0</v>
      </c>
      <c r="I83" s="31">
        <f t="shared" si="42"/>
        <v>0</v>
      </c>
      <c r="J83" s="31">
        <f t="shared" si="42"/>
        <v>0</v>
      </c>
      <c r="K83" s="29" t="s">
        <v>144</v>
      </c>
    </row>
    <row r="84" spans="1:11" ht="15.75">
      <c r="A84" s="52">
        <v>75</v>
      </c>
      <c r="B84" s="27" t="s">
        <v>1</v>
      </c>
      <c r="C84" s="45">
        <f>D84+E84+F84+G84+H84+I84+J84</f>
        <v>4431200</v>
      </c>
      <c r="D84" s="45">
        <v>1245100</v>
      </c>
      <c r="E84" s="45">
        <v>583000</v>
      </c>
      <c r="F84" s="45">
        <v>816900</v>
      </c>
      <c r="G84" s="45">
        <v>1786200</v>
      </c>
      <c r="H84" s="45">
        <v>0</v>
      </c>
      <c r="I84" s="45">
        <v>0</v>
      </c>
      <c r="J84" s="45">
        <v>0</v>
      </c>
      <c r="K84" s="29"/>
    </row>
    <row r="85" spans="1:11" ht="15.75">
      <c r="A85" s="52">
        <v>76</v>
      </c>
      <c r="B85" s="27" t="s">
        <v>2</v>
      </c>
      <c r="C85" s="45">
        <f>D85+E85+F85+G85+H85+I85+J85</f>
        <v>10895910.100000001</v>
      </c>
      <c r="D85" s="45">
        <v>1267000</v>
      </c>
      <c r="E85" s="45">
        <v>1264823.36</v>
      </c>
      <c r="F85" s="45">
        <v>3817286.74</v>
      </c>
      <c r="G85" s="45">
        <v>4546800</v>
      </c>
      <c r="H85" s="45">
        <v>0</v>
      </c>
      <c r="I85" s="45">
        <v>0</v>
      </c>
      <c r="J85" s="45">
        <v>0</v>
      </c>
      <c r="K85" s="29"/>
    </row>
    <row r="86" spans="1:11" ht="31.5">
      <c r="A86" s="52">
        <v>77</v>
      </c>
      <c r="B86" s="27" t="s">
        <v>103</v>
      </c>
      <c r="C86" s="49">
        <f>D86+E86+F86+G86+H86+I86+J86</f>
        <v>8135310.100000001</v>
      </c>
      <c r="D86" s="48">
        <v>1267000</v>
      </c>
      <c r="E86" s="57">
        <v>1264823.36</v>
      </c>
      <c r="F86" s="48">
        <v>3817286.74</v>
      </c>
      <c r="G86" s="48">
        <v>1786200</v>
      </c>
      <c r="H86" s="48">
        <v>0</v>
      </c>
      <c r="I86" s="48">
        <v>0</v>
      </c>
      <c r="J86" s="48">
        <v>0</v>
      </c>
      <c r="K86" s="46"/>
    </row>
    <row r="87" spans="1:11" ht="141.75">
      <c r="A87" s="52">
        <v>78</v>
      </c>
      <c r="B87" s="27" t="s">
        <v>120</v>
      </c>
      <c r="C87" s="31">
        <f>C88+C89</f>
        <v>6964555.65</v>
      </c>
      <c r="D87" s="47">
        <f>D88+D89</f>
        <v>1500000</v>
      </c>
      <c r="E87" s="47">
        <f aca="true" t="shared" si="43" ref="E87:J87">E88+E89</f>
        <v>2141865.6</v>
      </c>
      <c r="F87" s="47">
        <f t="shared" si="43"/>
        <v>3322690.05</v>
      </c>
      <c r="G87" s="47">
        <f t="shared" si="43"/>
        <v>0</v>
      </c>
      <c r="H87" s="47">
        <f t="shared" si="43"/>
        <v>0</v>
      </c>
      <c r="I87" s="47">
        <f t="shared" si="43"/>
        <v>0</v>
      </c>
      <c r="J87" s="47">
        <f t="shared" si="43"/>
        <v>0</v>
      </c>
      <c r="K87" s="29" t="s">
        <v>132</v>
      </c>
    </row>
    <row r="88" spans="1:11" ht="15.75">
      <c r="A88" s="52">
        <v>79</v>
      </c>
      <c r="B88" s="27" t="s">
        <v>1</v>
      </c>
      <c r="C88" s="31">
        <f>D88+E88+F88+G88+H88+I88+J88</f>
        <v>2338707</v>
      </c>
      <c r="D88" s="31">
        <v>750000</v>
      </c>
      <c r="E88" s="31">
        <v>634500</v>
      </c>
      <c r="F88" s="31">
        <v>954207</v>
      </c>
      <c r="G88" s="31">
        <v>0</v>
      </c>
      <c r="H88" s="31">
        <v>0</v>
      </c>
      <c r="I88" s="31">
        <v>0</v>
      </c>
      <c r="J88" s="31">
        <v>0</v>
      </c>
      <c r="K88" s="29"/>
    </row>
    <row r="89" spans="1:11" ht="15.75">
      <c r="A89" s="52">
        <v>80</v>
      </c>
      <c r="B89" s="27" t="s">
        <v>2</v>
      </c>
      <c r="C89" s="31">
        <f>D89+E89+F89+G89+H89+I89+J89</f>
        <v>4625848.65</v>
      </c>
      <c r="D89" s="31">
        <v>750000</v>
      </c>
      <c r="E89" s="31">
        <v>1507365.6</v>
      </c>
      <c r="F89" s="31">
        <v>2368483.05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94.5">
      <c r="A90" s="52">
        <v>81</v>
      </c>
      <c r="B90" s="27" t="s">
        <v>83</v>
      </c>
      <c r="C90" s="31">
        <f>C91+C92</f>
        <v>350300</v>
      </c>
      <c r="D90" s="31">
        <f>D91+D92</f>
        <v>350300</v>
      </c>
      <c r="E90" s="31">
        <f aca="true" t="shared" si="44" ref="E90:J90">E91+E92</f>
        <v>0</v>
      </c>
      <c r="F90" s="31">
        <f t="shared" si="44"/>
        <v>0</v>
      </c>
      <c r="G90" s="31">
        <f t="shared" si="44"/>
        <v>0</v>
      </c>
      <c r="H90" s="31">
        <f t="shared" si="44"/>
        <v>0</v>
      </c>
      <c r="I90" s="31">
        <f t="shared" si="44"/>
        <v>0</v>
      </c>
      <c r="J90" s="31">
        <f t="shared" si="44"/>
        <v>0</v>
      </c>
      <c r="K90" s="29" t="s">
        <v>59</v>
      </c>
    </row>
    <row r="91" spans="1:11" ht="15.75">
      <c r="A91" s="52">
        <v>82</v>
      </c>
      <c r="B91" s="27" t="s">
        <v>1</v>
      </c>
      <c r="C91" s="31">
        <f aca="true" t="shared" si="45" ref="C91:C111">D91+E91+F91+G91+H91+I91+J91</f>
        <v>210200</v>
      </c>
      <c r="D91" s="31">
        <v>210200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29"/>
    </row>
    <row r="92" spans="1:11" ht="15.75">
      <c r="A92" s="52">
        <v>83</v>
      </c>
      <c r="B92" s="27" t="s">
        <v>2</v>
      </c>
      <c r="C92" s="31">
        <f t="shared" si="45"/>
        <v>140100</v>
      </c>
      <c r="D92" s="31">
        <v>140100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29"/>
    </row>
    <row r="93" spans="1:11" ht="78.75">
      <c r="A93" s="52">
        <v>84</v>
      </c>
      <c r="B93" s="27" t="s">
        <v>123</v>
      </c>
      <c r="C93" s="45">
        <f>D93+E93+F93+G93+H93+I93+J93</f>
        <v>6079486.100000001</v>
      </c>
      <c r="D93" s="45">
        <f aca="true" t="shared" si="46" ref="D93:J93">D94+D95+D96</f>
        <v>1087725</v>
      </c>
      <c r="E93" s="45">
        <f t="shared" si="46"/>
        <v>1208252.74</v>
      </c>
      <c r="F93" s="45">
        <f t="shared" si="46"/>
        <v>2261234.32</v>
      </c>
      <c r="G93" s="45">
        <f t="shared" si="46"/>
        <v>1522274.04</v>
      </c>
      <c r="H93" s="45">
        <f t="shared" si="46"/>
        <v>0</v>
      </c>
      <c r="I93" s="45">
        <f t="shared" si="46"/>
        <v>0</v>
      </c>
      <c r="J93" s="45">
        <f t="shared" si="46"/>
        <v>0</v>
      </c>
      <c r="K93" s="29" t="s">
        <v>137</v>
      </c>
    </row>
    <row r="94" spans="1:11" ht="15.75">
      <c r="A94" s="52">
        <v>85</v>
      </c>
      <c r="B94" s="27" t="s">
        <v>0</v>
      </c>
      <c r="C94" s="45">
        <f t="shared" si="45"/>
        <v>2731260</v>
      </c>
      <c r="D94" s="45">
        <f>D98+D102+D106</f>
        <v>1087725</v>
      </c>
      <c r="E94" s="45">
        <f aca="true" t="shared" si="47" ref="E94:J95">E98+E102+E106</f>
        <v>545431</v>
      </c>
      <c r="F94" s="45">
        <f t="shared" si="47"/>
        <v>1098104</v>
      </c>
      <c r="G94" s="45">
        <f t="shared" si="47"/>
        <v>0</v>
      </c>
      <c r="H94" s="45">
        <f t="shared" si="47"/>
        <v>0</v>
      </c>
      <c r="I94" s="45">
        <f t="shared" si="47"/>
        <v>0</v>
      </c>
      <c r="J94" s="45">
        <f t="shared" si="47"/>
        <v>0</v>
      </c>
      <c r="K94" s="45"/>
    </row>
    <row r="95" spans="1:11" ht="15.75">
      <c r="A95" s="52">
        <v>86</v>
      </c>
      <c r="B95" s="27" t="s">
        <v>1</v>
      </c>
      <c r="C95" s="45">
        <f t="shared" si="45"/>
        <v>2538424</v>
      </c>
      <c r="D95" s="45">
        <f>D99+D103+D107</f>
        <v>0</v>
      </c>
      <c r="E95" s="45">
        <f t="shared" si="47"/>
        <v>512821</v>
      </c>
      <c r="F95" s="45">
        <f t="shared" si="47"/>
        <v>833333</v>
      </c>
      <c r="G95" s="45">
        <v>1192270</v>
      </c>
      <c r="H95" s="45">
        <f t="shared" si="47"/>
        <v>0</v>
      </c>
      <c r="I95" s="45">
        <f t="shared" si="47"/>
        <v>0</v>
      </c>
      <c r="J95" s="45">
        <f t="shared" si="47"/>
        <v>0</v>
      </c>
      <c r="K95" s="49"/>
    </row>
    <row r="96" spans="1:11" ht="15.75">
      <c r="A96" s="52">
        <v>87</v>
      </c>
      <c r="B96" s="27" t="s">
        <v>2</v>
      </c>
      <c r="C96" s="45">
        <f t="shared" si="45"/>
        <v>809802.1</v>
      </c>
      <c r="D96" s="45">
        <f aca="true" t="shared" si="48" ref="D96:J96">D100+D104+D108</f>
        <v>0</v>
      </c>
      <c r="E96" s="45">
        <f t="shared" si="48"/>
        <v>150000.74</v>
      </c>
      <c r="F96" s="45">
        <f>F100+F104+F108</f>
        <v>329797.32</v>
      </c>
      <c r="G96" s="45">
        <f t="shared" si="48"/>
        <v>330004.04</v>
      </c>
      <c r="H96" s="45">
        <f t="shared" si="48"/>
        <v>0</v>
      </c>
      <c r="I96" s="45">
        <f t="shared" si="48"/>
        <v>0</v>
      </c>
      <c r="J96" s="45">
        <f t="shared" si="48"/>
        <v>0</v>
      </c>
      <c r="K96" s="49"/>
    </row>
    <row r="97" spans="1:11" ht="31.5">
      <c r="A97" s="52">
        <v>88</v>
      </c>
      <c r="B97" s="59" t="s">
        <v>106</v>
      </c>
      <c r="C97" s="45">
        <f t="shared" si="45"/>
        <v>5279486.100000001</v>
      </c>
      <c r="D97" s="45">
        <f aca="true" t="shared" si="49" ref="D97:J97">D98+D99+D100</f>
        <v>1087725</v>
      </c>
      <c r="E97" s="45">
        <f t="shared" si="49"/>
        <v>1208252.74</v>
      </c>
      <c r="F97" s="45">
        <f t="shared" si="49"/>
        <v>1461234.32</v>
      </c>
      <c r="G97" s="45">
        <f t="shared" si="49"/>
        <v>1522274.04</v>
      </c>
      <c r="H97" s="45">
        <f t="shared" si="49"/>
        <v>0</v>
      </c>
      <c r="I97" s="45">
        <f t="shared" si="49"/>
        <v>0</v>
      </c>
      <c r="J97" s="45">
        <f t="shared" si="49"/>
        <v>0</v>
      </c>
      <c r="K97" s="45"/>
    </row>
    <row r="98" spans="1:11" ht="15.75">
      <c r="A98" s="52">
        <v>89</v>
      </c>
      <c r="B98" s="27" t="s">
        <v>0</v>
      </c>
      <c r="C98" s="45">
        <f t="shared" si="45"/>
        <v>1931260</v>
      </c>
      <c r="D98" s="45">
        <v>1087725</v>
      </c>
      <c r="E98" s="45">
        <v>545431</v>
      </c>
      <c r="F98" s="45">
        <v>298104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90</v>
      </c>
      <c r="B99" s="27" t="s">
        <v>1</v>
      </c>
      <c r="C99" s="45">
        <f t="shared" si="45"/>
        <v>2538424</v>
      </c>
      <c r="D99" s="45">
        <v>0</v>
      </c>
      <c r="E99" s="45">
        <v>512821</v>
      </c>
      <c r="F99" s="45">
        <v>833333</v>
      </c>
      <c r="G99" s="45">
        <v>1192270</v>
      </c>
      <c r="H99" s="45">
        <v>0</v>
      </c>
      <c r="I99" s="45">
        <v>0</v>
      </c>
      <c r="J99" s="45">
        <v>0</v>
      </c>
      <c r="K99" s="58"/>
    </row>
    <row r="100" spans="1:11" ht="15.75">
      <c r="A100" s="52">
        <v>91</v>
      </c>
      <c r="B100" s="27" t="s">
        <v>2</v>
      </c>
      <c r="C100" s="45">
        <f t="shared" si="45"/>
        <v>809802.1</v>
      </c>
      <c r="D100" s="45">
        <v>0</v>
      </c>
      <c r="E100" s="45">
        <v>150000.74</v>
      </c>
      <c r="F100" s="45">
        <v>329797.32</v>
      </c>
      <c r="G100" s="45">
        <v>330004.04</v>
      </c>
      <c r="H100" s="45">
        <v>0</v>
      </c>
      <c r="I100" s="45">
        <v>0</v>
      </c>
      <c r="J100" s="45">
        <v>0</v>
      </c>
      <c r="K100" s="58"/>
    </row>
    <row r="101" spans="1:11" ht="31.5">
      <c r="A101" s="52">
        <v>92</v>
      </c>
      <c r="B101" s="59" t="s">
        <v>107</v>
      </c>
      <c r="C101" s="45">
        <f t="shared" si="45"/>
        <v>800000</v>
      </c>
      <c r="D101" s="45">
        <f>D102+D103+D104</f>
        <v>0</v>
      </c>
      <c r="E101" s="45">
        <f aca="true" t="shared" si="50" ref="E101:J101">E102+E103+E104</f>
        <v>0</v>
      </c>
      <c r="F101" s="45">
        <f t="shared" si="50"/>
        <v>800000</v>
      </c>
      <c r="G101" s="45">
        <f t="shared" si="50"/>
        <v>0</v>
      </c>
      <c r="H101" s="45">
        <f t="shared" si="50"/>
        <v>0</v>
      </c>
      <c r="I101" s="45">
        <f t="shared" si="50"/>
        <v>0</v>
      </c>
      <c r="J101" s="45">
        <f t="shared" si="50"/>
        <v>0</v>
      </c>
      <c r="K101" s="45"/>
    </row>
    <row r="102" spans="1:11" ht="15.75">
      <c r="A102" s="52">
        <v>93</v>
      </c>
      <c r="B102" s="27" t="s">
        <v>0</v>
      </c>
      <c r="C102" s="45">
        <f t="shared" si="45"/>
        <v>800000</v>
      </c>
      <c r="D102" s="45">
        <v>0</v>
      </c>
      <c r="E102" s="45">
        <v>0</v>
      </c>
      <c r="F102" s="45">
        <v>800000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15.75">
      <c r="A103" s="52">
        <v>94</v>
      </c>
      <c r="B103" s="27" t="s">
        <v>1</v>
      </c>
      <c r="C103" s="45">
        <f t="shared" si="45"/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58"/>
    </row>
    <row r="104" spans="1:11" ht="15.75">
      <c r="A104" s="52">
        <v>95</v>
      </c>
      <c r="B104" s="27" t="s">
        <v>2</v>
      </c>
      <c r="C104" s="45">
        <f t="shared" si="45"/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58"/>
    </row>
    <row r="105" spans="1:11" ht="63">
      <c r="A105" s="52">
        <v>96</v>
      </c>
      <c r="B105" s="59" t="s">
        <v>108</v>
      </c>
      <c r="C105" s="45">
        <f t="shared" si="45"/>
        <v>0</v>
      </c>
      <c r="D105" s="45">
        <f>D106+D107+D108</f>
        <v>0</v>
      </c>
      <c r="E105" s="45">
        <f aca="true" t="shared" si="51" ref="E105:J105">E106+E107+E108</f>
        <v>0</v>
      </c>
      <c r="F105" s="45">
        <f t="shared" si="51"/>
        <v>0</v>
      </c>
      <c r="G105" s="45">
        <f t="shared" si="51"/>
        <v>0</v>
      </c>
      <c r="H105" s="45">
        <f t="shared" si="51"/>
        <v>0</v>
      </c>
      <c r="I105" s="45">
        <f t="shared" si="51"/>
        <v>0</v>
      </c>
      <c r="J105" s="45">
        <f t="shared" si="51"/>
        <v>0</v>
      </c>
      <c r="K105" s="45"/>
    </row>
    <row r="106" spans="1:11" ht="15.75">
      <c r="A106" s="52">
        <v>97</v>
      </c>
      <c r="B106" s="27" t="s">
        <v>0</v>
      </c>
      <c r="C106" s="45">
        <f t="shared" si="45"/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58"/>
    </row>
    <row r="107" spans="1:11" ht="15.75">
      <c r="A107" s="52">
        <v>98</v>
      </c>
      <c r="B107" s="27" t="s">
        <v>1</v>
      </c>
      <c r="C107" s="45">
        <f t="shared" si="45"/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58"/>
    </row>
    <row r="108" spans="1:11" ht="15.75">
      <c r="A108" s="52">
        <v>99</v>
      </c>
      <c r="B108" s="27" t="s">
        <v>2</v>
      </c>
      <c r="C108" s="45">
        <f t="shared" si="45"/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58"/>
    </row>
    <row r="109" spans="1:11" ht="94.5">
      <c r="A109" s="52">
        <v>100</v>
      </c>
      <c r="B109" s="27" t="s">
        <v>124</v>
      </c>
      <c r="C109" s="31">
        <f>C111+C110</f>
        <v>13275873</v>
      </c>
      <c r="D109" s="31">
        <f>D111+D110</f>
        <v>10624760</v>
      </c>
      <c r="E109" s="31">
        <f aca="true" t="shared" si="52" ref="E109:J109">E111+E110</f>
        <v>2651113</v>
      </c>
      <c r="F109" s="31">
        <f t="shared" si="52"/>
        <v>0</v>
      </c>
      <c r="G109" s="31">
        <f t="shared" si="52"/>
        <v>0</v>
      </c>
      <c r="H109" s="31">
        <f t="shared" si="52"/>
        <v>0</v>
      </c>
      <c r="I109" s="31">
        <f t="shared" si="52"/>
        <v>0</v>
      </c>
      <c r="J109" s="31">
        <f t="shared" si="52"/>
        <v>0</v>
      </c>
      <c r="K109" s="29" t="s">
        <v>136</v>
      </c>
    </row>
    <row r="110" spans="1:11" ht="15.75">
      <c r="A110" s="52">
        <v>101</v>
      </c>
      <c r="B110" s="27" t="s">
        <v>100</v>
      </c>
      <c r="C110" s="31">
        <f t="shared" si="45"/>
        <v>7980500</v>
      </c>
      <c r="D110" s="31">
        <v>6251000</v>
      </c>
      <c r="E110" s="31">
        <v>1729500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15.75">
      <c r="A111" s="52">
        <v>102</v>
      </c>
      <c r="B111" s="27" t="s">
        <v>95</v>
      </c>
      <c r="C111" s="31">
        <f t="shared" si="45"/>
        <v>5295373</v>
      </c>
      <c r="D111" s="31">
        <v>4373760</v>
      </c>
      <c r="E111" s="31">
        <v>921613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78.75">
      <c r="A112" s="52">
        <v>103</v>
      </c>
      <c r="B112" s="27" t="s">
        <v>125</v>
      </c>
      <c r="C112" s="31">
        <f>C113+C114</f>
        <v>245300</v>
      </c>
      <c r="D112" s="31">
        <f aca="true" t="shared" si="53" ref="D112:J112">D113+D114</f>
        <v>0</v>
      </c>
      <c r="E112" s="31">
        <f t="shared" si="53"/>
        <v>0</v>
      </c>
      <c r="F112" s="31">
        <f t="shared" si="53"/>
        <v>245300</v>
      </c>
      <c r="G112" s="31">
        <f t="shared" si="53"/>
        <v>0</v>
      </c>
      <c r="H112" s="31">
        <f t="shared" si="53"/>
        <v>0</v>
      </c>
      <c r="I112" s="31">
        <f t="shared" si="53"/>
        <v>0</v>
      </c>
      <c r="J112" s="31">
        <f t="shared" si="53"/>
        <v>0</v>
      </c>
      <c r="K112" s="29" t="s">
        <v>136</v>
      </c>
    </row>
    <row r="113" spans="1:11" ht="15.75">
      <c r="A113" s="52">
        <v>104</v>
      </c>
      <c r="B113" s="27" t="s">
        <v>1</v>
      </c>
      <c r="C113" s="31">
        <f>D113+E113+G113+F113+H113+I113+J113</f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29"/>
    </row>
    <row r="114" spans="1:11" ht="15.75">
      <c r="A114" s="52">
        <v>105</v>
      </c>
      <c r="B114" s="27" t="s">
        <v>2</v>
      </c>
      <c r="C114" s="31">
        <f>D114+E114+G114+F114+H114+I114+J114</f>
        <v>245300</v>
      </c>
      <c r="D114" s="31">
        <v>0</v>
      </c>
      <c r="E114" s="31">
        <v>0</v>
      </c>
      <c r="F114" s="31">
        <v>245300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41.75">
      <c r="A115" s="52">
        <v>106</v>
      </c>
      <c r="B115" s="27" t="s">
        <v>126</v>
      </c>
      <c r="C115" s="31">
        <f aca="true" t="shared" si="54" ref="C115:C121">D115+E115+G115+F115+H115+I115+J115</f>
        <v>1697200</v>
      </c>
      <c r="D115" s="31">
        <f>D117+D118</f>
        <v>0</v>
      </c>
      <c r="E115" s="31">
        <f>E116+E117+E118</f>
        <v>1697200</v>
      </c>
      <c r="F115" s="31">
        <f>F117+F118</f>
        <v>0</v>
      </c>
      <c r="G115" s="31">
        <f>G117+G118</f>
        <v>0</v>
      </c>
      <c r="H115" s="31">
        <f>H117+H118</f>
        <v>0</v>
      </c>
      <c r="I115" s="31">
        <f>I117+I118</f>
        <v>0</v>
      </c>
      <c r="J115" s="31">
        <f>J117+J118</f>
        <v>0</v>
      </c>
      <c r="K115" s="29" t="s">
        <v>145</v>
      </c>
    </row>
    <row r="116" spans="1:11" ht="15.75">
      <c r="A116" s="52">
        <v>107</v>
      </c>
      <c r="B116" s="27" t="s">
        <v>0</v>
      </c>
      <c r="C116" s="31">
        <f t="shared" si="54"/>
        <v>698000</v>
      </c>
      <c r="D116" s="31">
        <v>0</v>
      </c>
      <c r="E116" s="31">
        <v>698000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29"/>
    </row>
    <row r="117" spans="1:11" ht="15.75">
      <c r="A117" s="52">
        <v>108</v>
      </c>
      <c r="B117" s="27" t="s">
        <v>1</v>
      </c>
      <c r="C117" s="31">
        <f t="shared" si="54"/>
        <v>299200</v>
      </c>
      <c r="D117" s="31">
        <v>0</v>
      </c>
      <c r="E117" s="31">
        <v>299200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29"/>
    </row>
    <row r="118" spans="1:11" ht="15.75">
      <c r="A118" s="52">
        <v>109</v>
      </c>
      <c r="B118" s="27" t="s">
        <v>2</v>
      </c>
      <c r="C118" s="31">
        <f t="shared" si="54"/>
        <v>700000</v>
      </c>
      <c r="D118" s="31">
        <v>0</v>
      </c>
      <c r="E118" s="31">
        <v>700000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29"/>
    </row>
    <row r="119" spans="1:11" ht="63">
      <c r="A119" s="52">
        <v>110</v>
      </c>
      <c r="B119" s="27" t="s">
        <v>127</v>
      </c>
      <c r="C119" s="31">
        <f t="shared" si="54"/>
        <v>537000</v>
      </c>
      <c r="D119" s="31">
        <f>D120+D121</f>
        <v>0</v>
      </c>
      <c r="E119" s="31">
        <f aca="true" t="shared" si="55" ref="E119:J119">E120+E121</f>
        <v>537000</v>
      </c>
      <c r="F119" s="31">
        <f t="shared" si="55"/>
        <v>0</v>
      </c>
      <c r="G119" s="31">
        <f t="shared" si="55"/>
        <v>0</v>
      </c>
      <c r="H119" s="31">
        <f t="shared" si="55"/>
        <v>0</v>
      </c>
      <c r="I119" s="31">
        <f t="shared" si="55"/>
        <v>0</v>
      </c>
      <c r="J119" s="31">
        <f t="shared" si="55"/>
        <v>0</v>
      </c>
      <c r="K119" s="29" t="s">
        <v>138</v>
      </c>
    </row>
    <row r="120" spans="1:11" ht="15.75">
      <c r="A120" s="52">
        <v>111</v>
      </c>
      <c r="B120" s="27" t="s">
        <v>1</v>
      </c>
      <c r="C120" s="31">
        <f t="shared" si="54"/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29"/>
    </row>
    <row r="121" spans="1:11" ht="15.75">
      <c r="A121" s="52">
        <v>112</v>
      </c>
      <c r="B121" s="27" t="s">
        <v>2</v>
      </c>
      <c r="C121" s="31">
        <f t="shared" si="54"/>
        <v>537000</v>
      </c>
      <c r="D121" s="31">
        <v>0</v>
      </c>
      <c r="E121" s="31">
        <v>537000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29"/>
    </row>
    <row r="122" spans="1:11" ht="204.75">
      <c r="A122" s="52">
        <v>113</v>
      </c>
      <c r="B122" s="27" t="s">
        <v>148</v>
      </c>
      <c r="C122" s="31">
        <f aca="true" t="shared" si="56" ref="C122:C129">D122+E122+F122+G122+H122+I122+J122</f>
        <v>2562172</v>
      </c>
      <c r="D122" s="31">
        <f>D123+D124+D125</f>
        <v>0</v>
      </c>
      <c r="E122" s="31">
        <f aca="true" t="shared" si="57" ref="E122:J122">E123+E124+E125</f>
        <v>0</v>
      </c>
      <c r="F122" s="31">
        <f t="shared" si="57"/>
        <v>0</v>
      </c>
      <c r="G122" s="31">
        <f t="shared" si="57"/>
        <v>2562172</v>
      </c>
      <c r="H122" s="31">
        <f t="shared" si="57"/>
        <v>0</v>
      </c>
      <c r="I122" s="31">
        <f t="shared" si="57"/>
        <v>0</v>
      </c>
      <c r="J122" s="31">
        <f t="shared" si="57"/>
        <v>0</v>
      </c>
      <c r="K122" s="29" t="s">
        <v>145</v>
      </c>
    </row>
    <row r="123" spans="1:11" ht="15.75">
      <c r="A123" s="52">
        <v>114</v>
      </c>
      <c r="B123" s="27" t="s">
        <v>0</v>
      </c>
      <c r="C123" s="31">
        <f t="shared" si="56"/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29"/>
    </row>
    <row r="124" spans="1:11" ht="15.75">
      <c r="A124" s="52">
        <v>115</v>
      </c>
      <c r="B124" s="27" t="s">
        <v>1</v>
      </c>
      <c r="C124" s="31">
        <f t="shared" si="56"/>
        <v>2052172</v>
      </c>
      <c r="D124" s="31">
        <v>0</v>
      </c>
      <c r="E124" s="31">
        <v>0</v>
      </c>
      <c r="F124" s="31">
        <v>0</v>
      </c>
      <c r="G124" s="31">
        <v>2052172</v>
      </c>
      <c r="H124" s="31">
        <v>0</v>
      </c>
      <c r="I124" s="31">
        <v>0</v>
      </c>
      <c r="J124" s="31">
        <v>0</v>
      </c>
      <c r="K124" s="29"/>
    </row>
    <row r="125" spans="1:11" ht="15.75">
      <c r="A125" s="52">
        <v>116</v>
      </c>
      <c r="B125" s="27" t="s">
        <v>2</v>
      </c>
      <c r="C125" s="31">
        <f t="shared" si="56"/>
        <v>510000</v>
      </c>
      <c r="D125" s="31">
        <v>0</v>
      </c>
      <c r="E125" s="31">
        <v>0</v>
      </c>
      <c r="F125" s="31">
        <v>0</v>
      </c>
      <c r="G125" s="31">
        <v>510000</v>
      </c>
      <c r="H125" s="31">
        <v>0</v>
      </c>
      <c r="I125" s="31">
        <v>0</v>
      </c>
      <c r="J125" s="31">
        <v>0</v>
      </c>
      <c r="K125" s="29"/>
    </row>
    <row r="126" spans="1:11" ht="110.25">
      <c r="A126" s="52">
        <v>117</v>
      </c>
      <c r="B126" s="27" t="s">
        <v>152</v>
      </c>
      <c r="C126" s="31">
        <f t="shared" si="56"/>
        <v>5263157.9</v>
      </c>
      <c r="D126" s="31">
        <f>D127+D128+D129</f>
        <v>0</v>
      </c>
      <c r="E126" s="31">
        <f aca="true" t="shared" si="58" ref="E126:J126">E127+E128+E129</f>
        <v>0</v>
      </c>
      <c r="F126" s="31">
        <f t="shared" si="58"/>
        <v>0</v>
      </c>
      <c r="G126" s="31">
        <f t="shared" si="58"/>
        <v>5263157.9</v>
      </c>
      <c r="H126" s="31">
        <f t="shared" si="58"/>
        <v>0</v>
      </c>
      <c r="I126" s="31">
        <f t="shared" si="58"/>
        <v>0</v>
      </c>
      <c r="J126" s="31">
        <f t="shared" si="58"/>
        <v>0</v>
      </c>
      <c r="K126" s="29" t="s">
        <v>155</v>
      </c>
    </row>
    <row r="127" spans="1:11" ht="15.75">
      <c r="A127" s="52">
        <v>118</v>
      </c>
      <c r="B127" s="27" t="s">
        <v>0</v>
      </c>
      <c r="C127" s="31">
        <f t="shared" si="56"/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29"/>
    </row>
    <row r="128" spans="1:11" ht="15.75">
      <c r="A128" s="52">
        <v>119</v>
      </c>
      <c r="B128" s="27" t="s">
        <v>1</v>
      </c>
      <c r="C128" s="31">
        <f t="shared" si="56"/>
        <v>5000000</v>
      </c>
      <c r="D128" s="31">
        <v>0</v>
      </c>
      <c r="E128" s="31">
        <v>0</v>
      </c>
      <c r="F128" s="31">
        <v>0</v>
      </c>
      <c r="G128" s="31">
        <v>5000000</v>
      </c>
      <c r="H128" s="31">
        <v>0</v>
      </c>
      <c r="I128" s="31">
        <v>0</v>
      </c>
      <c r="J128" s="31">
        <v>0</v>
      </c>
      <c r="K128" s="29"/>
    </row>
    <row r="129" spans="1:11" ht="15.75">
      <c r="A129" s="52">
        <v>120</v>
      </c>
      <c r="B129" s="27" t="s">
        <v>2</v>
      </c>
      <c r="C129" s="31">
        <f t="shared" si="56"/>
        <v>263157.9</v>
      </c>
      <c r="D129" s="31">
        <v>0</v>
      </c>
      <c r="E129" s="31">
        <v>0</v>
      </c>
      <c r="F129" s="31">
        <v>0</v>
      </c>
      <c r="G129" s="31">
        <v>263157.9</v>
      </c>
      <c r="H129" s="31"/>
      <c r="I129" s="31">
        <v>0</v>
      </c>
      <c r="J129" s="31">
        <v>0</v>
      </c>
      <c r="K129" s="29"/>
    </row>
    <row r="130" spans="1:11" ht="18.75">
      <c r="A130" s="52">
        <v>121</v>
      </c>
      <c r="B130" s="71" t="s">
        <v>19</v>
      </c>
      <c r="C130" s="71"/>
      <c r="D130" s="71"/>
      <c r="E130" s="71"/>
      <c r="F130" s="71"/>
      <c r="G130" s="71"/>
      <c r="H130" s="71"/>
      <c r="I130" s="71"/>
      <c r="J130" s="71"/>
      <c r="K130" s="71"/>
    </row>
    <row r="131" spans="1:11" ht="31.5">
      <c r="A131" s="52">
        <v>122</v>
      </c>
      <c r="B131" s="27" t="s">
        <v>20</v>
      </c>
      <c r="C131" s="31">
        <f>C132</f>
        <v>79091473.17</v>
      </c>
      <c r="D131" s="31">
        <f aca="true" t="shared" si="59" ref="D131:J131">D132</f>
        <v>9488906</v>
      </c>
      <c r="E131" s="31">
        <f t="shared" si="59"/>
        <v>10289426</v>
      </c>
      <c r="F131" s="31">
        <f t="shared" si="59"/>
        <v>9325242.129999999</v>
      </c>
      <c r="G131" s="31">
        <f t="shared" si="59"/>
        <v>10480299.04</v>
      </c>
      <c r="H131" s="31">
        <f t="shared" si="59"/>
        <v>13169200</v>
      </c>
      <c r="I131" s="31">
        <f t="shared" si="59"/>
        <v>13169200</v>
      </c>
      <c r="J131" s="31">
        <f t="shared" si="59"/>
        <v>13169200</v>
      </c>
      <c r="K131" s="29"/>
    </row>
    <row r="132" spans="1:11" ht="15.75">
      <c r="A132" s="52">
        <v>123</v>
      </c>
      <c r="B132" s="27" t="s">
        <v>2</v>
      </c>
      <c r="C132" s="31">
        <f aca="true" t="shared" si="60" ref="C132:J132">C134+C136+C138</f>
        <v>79091473.17</v>
      </c>
      <c r="D132" s="31">
        <f t="shared" si="60"/>
        <v>9488906</v>
      </c>
      <c r="E132" s="31">
        <f>E134+E136+E138</f>
        <v>10289426</v>
      </c>
      <c r="F132" s="31">
        <f t="shared" si="60"/>
        <v>9325242.129999999</v>
      </c>
      <c r="G132" s="31">
        <f t="shared" si="60"/>
        <v>10480299.04</v>
      </c>
      <c r="H132" s="31">
        <f t="shared" si="60"/>
        <v>13169200</v>
      </c>
      <c r="I132" s="31">
        <f t="shared" si="60"/>
        <v>13169200</v>
      </c>
      <c r="J132" s="31">
        <f t="shared" si="60"/>
        <v>13169200</v>
      </c>
      <c r="K132" s="29"/>
    </row>
    <row r="133" spans="1:11" ht="94.5">
      <c r="A133" s="52">
        <v>124</v>
      </c>
      <c r="B133" s="27" t="s">
        <v>85</v>
      </c>
      <c r="C133" s="31">
        <f>C134</f>
        <v>21569607.13</v>
      </c>
      <c r="D133" s="31">
        <f aca="true" t="shared" si="61" ref="D133:J133">D134</f>
        <v>6401533</v>
      </c>
      <c r="E133" s="31">
        <f t="shared" si="61"/>
        <v>8008845</v>
      </c>
      <c r="F133" s="31">
        <f t="shared" si="61"/>
        <v>7159229.13</v>
      </c>
      <c r="G133" s="31">
        <f t="shared" si="61"/>
        <v>0</v>
      </c>
      <c r="H133" s="31">
        <f t="shared" si="61"/>
        <v>0</v>
      </c>
      <c r="I133" s="31">
        <f t="shared" si="61"/>
        <v>0</v>
      </c>
      <c r="J133" s="31">
        <f t="shared" si="61"/>
        <v>0</v>
      </c>
      <c r="K133" s="29" t="s">
        <v>139</v>
      </c>
    </row>
    <row r="134" spans="1:11" ht="15.75">
      <c r="A134" s="52">
        <v>125</v>
      </c>
      <c r="B134" s="27" t="s">
        <v>2</v>
      </c>
      <c r="C134" s="31">
        <f>D134+E134+F134+G134+H134+I134+J134</f>
        <v>21569607.13</v>
      </c>
      <c r="D134" s="31">
        <v>6401533</v>
      </c>
      <c r="E134" s="31">
        <v>8008845</v>
      </c>
      <c r="F134" s="31">
        <v>7159229.13</v>
      </c>
      <c r="G134" s="31">
        <v>0</v>
      </c>
      <c r="H134" s="31">
        <v>0</v>
      </c>
      <c r="I134" s="31">
        <v>0</v>
      </c>
      <c r="J134" s="31">
        <v>0</v>
      </c>
      <c r="K134" s="29"/>
    </row>
    <row r="135" spans="1:11" ht="63">
      <c r="A135" s="52">
        <v>126</v>
      </c>
      <c r="B135" s="27" t="s">
        <v>149</v>
      </c>
      <c r="C135" s="31">
        <f>D135+E135+F135+G135+H135+I135+J135</f>
        <v>55696866.04</v>
      </c>
      <c r="D135" s="31">
        <f>D136</f>
        <v>2712373</v>
      </c>
      <c r="E135" s="31">
        <f aca="true" t="shared" si="62" ref="E135:J135">E136</f>
        <v>1980581</v>
      </c>
      <c r="F135" s="31">
        <f t="shared" si="62"/>
        <v>1916013</v>
      </c>
      <c r="G135" s="31">
        <f t="shared" si="62"/>
        <v>10180299.04</v>
      </c>
      <c r="H135" s="31">
        <f t="shared" si="62"/>
        <v>12969200</v>
      </c>
      <c r="I135" s="31">
        <f t="shared" si="62"/>
        <v>12969200</v>
      </c>
      <c r="J135" s="31">
        <f t="shared" si="62"/>
        <v>12969200</v>
      </c>
      <c r="K135" s="29" t="s">
        <v>139</v>
      </c>
    </row>
    <row r="136" spans="1:11" ht="15.75">
      <c r="A136" s="52">
        <v>127</v>
      </c>
      <c r="B136" s="27" t="s">
        <v>2</v>
      </c>
      <c r="C136" s="31">
        <f>D136+E136+F136+G136+H136+I136+J136</f>
        <v>55696866.04</v>
      </c>
      <c r="D136" s="31">
        <v>2712373</v>
      </c>
      <c r="E136" s="31">
        <v>1980581</v>
      </c>
      <c r="F136" s="31">
        <v>1916013</v>
      </c>
      <c r="G136" s="31">
        <v>10180299.04</v>
      </c>
      <c r="H136" s="31">
        <v>12969200</v>
      </c>
      <c r="I136" s="31">
        <v>12969200</v>
      </c>
      <c r="J136" s="31">
        <v>12969200</v>
      </c>
      <c r="K136" s="29"/>
    </row>
    <row r="137" spans="1:11" ht="63">
      <c r="A137" s="52">
        <v>128</v>
      </c>
      <c r="B137" s="27" t="s">
        <v>87</v>
      </c>
      <c r="C137" s="31">
        <f>D137+E137+F137+G137+H137+I137+J137</f>
        <v>1825000</v>
      </c>
      <c r="D137" s="31">
        <f>D138</f>
        <v>375000</v>
      </c>
      <c r="E137" s="31">
        <f aca="true" t="shared" si="63" ref="E137:J137">E138</f>
        <v>300000</v>
      </c>
      <c r="F137" s="31">
        <f t="shared" si="63"/>
        <v>250000</v>
      </c>
      <c r="G137" s="31">
        <f t="shared" si="63"/>
        <v>300000</v>
      </c>
      <c r="H137" s="31">
        <f t="shared" si="63"/>
        <v>200000</v>
      </c>
      <c r="I137" s="31">
        <f t="shared" si="63"/>
        <v>200000</v>
      </c>
      <c r="J137" s="31">
        <f t="shared" si="63"/>
        <v>200000</v>
      </c>
      <c r="K137" s="29" t="s">
        <v>146</v>
      </c>
    </row>
    <row r="138" spans="1:11" ht="15.75">
      <c r="A138" s="52">
        <v>129</v>
      </c>
      <c r="B138" s="27" t="s">
        <v>2</v>
      </c>
      <c r="C138" s="31">
        <f>D138+E138+F138+G138+H138+I138+J138</f>
        <v>1825000</v>
      </c>
      <c r="D138" s="31">
        <v>375000</v>
      </c>
      <c r="E138" s="31">
        <v>300000</v>
      </c>
      <c r="F138" s="31">
        <v>250000</v>
      </c>
      <c r="G138" s="31">
        <v>300000</v>
      </c>
      <c r="H138" s="31">
        <v>200000</v>
      </c>
      <c r="I138" s="31">
        <v>200000</v>
      </c>
      <c r="J138" s="31">
        <v>200000</v>
      </c>
      <c r="K138" s="29"/>
    </row>
  </sheetData>
  <sheetProtection/>
  <mergeCells count="10">
    <mergeCell ref="G2:K2"/>
    <mergeCell ref="B74:K74"/>
    <mergeCell ref="B130:K130"/>
    <mergeCell ref="G1:K1"/>
    <mergeCell ref="C5:J5"/>
    <mergeCell ref="B11:K11"/>
    <mergeCell ref="B34:K34"/>
    <mergeCell ref="B57:K57"/>
    <mergeCell ref="B65:K65"/>
    <mergeCell ref="A3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I13"/>
  <sheetViews>
    <sheetView zoomScalePageLayoutView="0" workbookViewId="0" topLeftCell="A1">
      <selection activeCell="F6" sqref="F6"/>
    </sheetView>
  </sheetViews>
  <sheetFormatPr defaultColWidth="9.140625" defaultRowHeight="12.75"/>
  <cols>
    <col min="3" max="3" width="11.57421875" style="0" customWidth="1"/>
    <col min="4" max="4" width="22.421875" style="0" customWidth="1"/>
    <col min="5" max="5" width="15.421875" style="0" customWidth="1"/>
    <col min="6" max="6" width="42.28125" style="0" customWidth="1"/>
  </cols>
  <sheetData>
    <row r="5" spans="3:9" ht="43.5" customHeight="1">
      <c r="C5" s="63" t="s">
        <v>160</v>
      </c>
      <c r="D5" s="64" t="s">
        <v>157</v>
      </c>
      <c r="E5" s="64" t="s">
        <v>158</v>
      </c>
      <c r="F5" s="64" t="s">
        <v>159</v>
      </c>
      <c r="G5" s="61"/>
      <c r="H5" s="61"/>
      <c r="I5" s="61"/>
    </row>
    <row r="6" spans="3:9" ht="38.25">
      <c r="C6" s="63" t="s">
        <v>161</v>
      </c>
      <c r="D6" s="65" t="s">
        <v>162</v>
      </c>
      <c r="E6" s="65" t="s">
        <v>163</v>
      </c>
      <c r="F6" s="65" t="s">
        <v>164</v>
      </c>
      <c r="G6" s="61"/>
      <c r="H6" s="61"/>
      <c r="I6" s="61"/>
    </row>
    <row r="7" spans="3:6" ht="51">
      <c r="C7" s="63" t="s">
        <v>165</v>
      </c>
      <c r="D7" s="66" t="s">
        <v>166</v>
      </c>
      <c r="E7" s="66" t="s">
        <v>168</v>
      </c>
      <c r="F7" s="65" t="s">
        <v>167</v>
      </c>
    </row>
    <row r="8" ht="12.75">
      <c r="C8" s="62"/>
    </row>
    <row r="9" ht="12.75">
      <c r="C9" s="62"/>
    </row>
    <row r="10" ht="12.75">
      <c r="C10" s="62"/>
    </row>
    <row r="11" ht="12.75">
      <c r="C11" s="62"/>
    </row>
    <row r="12" ht="12.75">
      <c r="C12" s="62"/>
    </row>
    <row r="13" ht="12.75">
      <c r="C13" s="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tabSelected="1" zoomScalePageLayoutView="0" workbookViewId="0" topLeftCell="A1">
      <selection activeCell="C5" sqref="C5:J5"/>
    </sheetView>
  </sheetViews>
  <sheetFormatPr defaultColWidth="9.140625" defaultRowHeight="12.75"/>
  <cols>
    <col min="1" max="1" width="5.140625" style="0" customWidth="1"/>
    <col min="2" max="2" width="38.7109375" style="0" customWidth="1"/>
    <col min="3" max="3" width="14.421875" style="0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</cols>
  <sheetData>
    <row r="1" spans="7:11" ht="69.75" customHeight="1">
      <c r="G1" s="90" t="s">
        <v>175</v>
      </c>
      <c r="H1" s="90"/>
      <c r="I1" s="90"/>
      <c r="J1" s="90"/>
      <c r="K1" s="90"/>
    </row>
    <row r="2" spans="3:11" ht="75" customHeight="1">
      <c r="C2" s="1"/>
      <c r="G2" s="88" t="s">
        <v>154</v>
      </c>
      <c r="H2" s="89"/>
      <c r="I2" s="89"/>
      <c r="J2" s="89"/>
      <c r="K2" s="89"/>
    </row>
    <row r="3" spans="1:11" ht="30" customHeight="1">
      <c r="A3" s="73" t="s">
        <v>97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7:11" ht="13.5" customHeight="1">
      <c r="G4" s="60"/>
      <c r="H4" s="60"/>
      <c r="I4" s="60"/>
      <c r="J4" s="60"/>
      <c r="K4" s="60"/>
    </row>
    <row r="5" spans="1:11" ht="204.75">
      <c r="A5" s="52" t="s">
        <v>14</v>
      </c>
      <c r="B5" s="52" t="s">
        <v>15</v>
      </c>
      <c r="C5" s="84" t="s">
        <v>16</v>
      </c>
      <c r="D5" s="85"/>
      <c r="E5" s="85"/>
      <c r="F5" s="85"/>
      <c r="G5" s="85"/>
      <c r="H5" s="85"/>
      <c r="I5" s="85"/>
      <c r="J5" s="86"/>
      <c r="K5" s="55" t="s">
        <v>17</v>
      </c>
    </row>
    <row r="6" spans="1:11" ht="15.75">
      <c r="A6" s="53"/>
      <c r="B6" s="39"/>
      <c r="C6" s="37" t="s">
        <v>3</v>
      </c>
      <c r="D6" s="37">
        <v>2014</v>
      </c>
      <c r="E6" s="37">
        <v>2015</v>
      </c>
      <c r="F6" s="37">
        <v>2016</v>
      </c>
      <c r="G6" s="37">
        <v>2017</v>
      </c>
      <c r="H6" s="37">
        <v>2018</v>
      </c>
      <c r="I6" s="37">
        <v>2019</v>
      </c>
      <c r="J6" s="37">
        <v>2020</v>
      </c>
      <c r="K6" s="40"/>
    </row>
    <row r="7" spans="1:11" ht="31.5">
      <c r="A7" s="52">
        <v>1</v>
      </c>
      <c r="B7" s="27" t="s">
        <v>4</v>
      </c>
      <c r="C7" s="31">
        <f aca="true" t="shared" si="0" ref="C7:J7">C8+C9+C10</f>
        <v>4670866269.51</v>
      </c>
      <c r="D7" s="31">
        <f t="shared" si="0"/>
        <v>750051485.28</v>
      </c>
      <c r="E7" s="31">
        <f t="shared" si="0"/>
        <v>701226310.52</v>
      </c>
      <c r="F7" s="31">
        <f t="shared" si="0"/>
        <v>600513115.84</v>
      </c>
      <c r="G7" s="31">
        <f t="shared" si="0"/>
        <v>630464274.06</v>
      </c>
      <c r="H7" s="31">
        <f t="shared" si="0"/>
        <v>694319673.81</v>
      </c>
      <c r="I7" s="31">
        <f t="shared" si="0"/>
        <v>662673610</v>
      </c>
      <c r="J7" s="31">
        <f t="shared" si="0"/>
        <v>631617800</v>
      </c>
      <c r="K7" s="28"/>
    </row>
    <row r="8" spans="1:11" ht="15.75">
      <c r="A8" s="52">
        <v>2</v>
      </c>
      <c r="B8" s="27" t="s">
        <v>0</v>
      </c>
      <c r="C8" s="31">
        <f>D8+E8+F8+G8+H8+I8+J8</f>
        <v>65229160</v>
      </c>
      <c r="D8" s="31">
        <f>D99+D27</f>
        <v>63286425</v>
      </c>
      <c r="E8" s="31">
        <f aca="true" t="shared" si="1" ref="E8:J8">E13+E36+E81</f>
        <v>844631</v>
      </c>
      <c r="F8" s="31">
        <f t="shared" si="1"/>
        <v>1098104</v>
      </c>
      <c r="G8" s="31">
        <f t="shared" si="1"/>
        <v>0</v>
      </c>
      <c r="H8" s="31">
        <f t="shared" si="1"/>
        <v>0</v>
      </c>
      <c r="I8" s="31">
        <f t="shared" si="1"/>
        <v>0</v>
      </c>
      <c r="J8" s="31">
        <f t="shared" si="1"/>
        <v>0</v>
      </c>
      <c r="K8" s="28"/>
    </row>
    <row r="9" spans="1:11" ht="15.75">
      <c r="A9" s="52">
        <v>3</v>
      </c>
      <c r="B9" s="27" t="s">
        <v>1</v>
      </c>
      <c r="C9" s="31">
        <f>D9+E9+F9+G9+H9+I9+J9</f>
        <v>2722108875.99</v>
      </c>
      <c r="D9" s="31">
        <f>D14+D37+D72+D82</f>
        <v>404293900</v>
      </c>
      <c r="E9" s="31">
        <f>E14+E37+E72+E82</f>
        <v>375970508.4</v>
      </c>
      <c r="F9" s="31">
        <f>F14+F37+F72+F82</f>
        <v>373906407</v>
      </c>
      <c r="G9" s="31">
        <f>G14+G37+G72+G82+G63</f>
        <v>391280042</v>
      </c>
      <c r="H9" s="31">
        <f>H14+H37+H72+H82+H148+H63</f>
        <v>402110168.59</v>
      </c>
      <c r="I9" s="31">
        <f>I14+I37+I72+I82+I148+I63</f>
        <v>393860850</v>
      </c>
      <c r="J9" s="31">
        <f>J14+J37+J72+J82+J148+J63</f>
        <v>380687000</v>
      </c>
      <c r="K9" s="28"/>
    </row>
    <row r="10" spans="1:11" ht="15.75">
      <c r="A10" s="52">
        <v>4</v>
      </c>
      <c r="B10" s="27" t="s">
        <v>2</v>
      </c>
      <c r="C10" s="31">
        <f>D10+E10+F10+G10+H10+I10+J10</f>
        <v>1883528233.52</v>
      </c>
      <c r="D10" s="31">
        <f aca="true" t="shared" si="2" ref="D10:J10">D15+D38+D73+D83+D62+D147</f>
        <v>282471160.28</v>
      </c>
      <c r="E10" s="31">
        <f t="shared" si="2"/>
        <v>324411171.12</v>
      </c>
      <c r="F10" s="31">
        <f t="shared" si="2"/>
        <v>225508604.84</v>
      </c>
      <c r="G10" s="31">
        <f t="shared" si="2"/>
        <v>239184232.05999997</v>
      </c>
      <c r="H10" s="31">
        <f t="shared" si="2"/>
        <v>292209505.21999997</v>
      </c>
      <c r="I10" s="31">
        <f t="shared" si="2"/>
        <v>268812760</v>
      </c>
      <c r="J10" s="31">
        <f t="shared" si="2"/>
        <v>250930800</v>
      </c>
      <c r="K10" s="28"/>
    </row>
    <row r="11" spans="1:11" ht="18.75">
      <c r="A11" s="52">
        <v>5</v>
      </c>
      <c r="B11" s="71" t="s">
        <v>63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31.5">
      <c r="A12" s="52">
        <v>6</v>
      </c>
      <c r="B12" s="27" t="s">
        <v>8</v>
      </c>
      <c r="C12" s="31">
        <f aca="true" t="shared" si="3" ref="C12:J12">C14+C15+C13</f>
        <v>1418885370.1799998</v>
      </c>
      <c r="D12" s="31">
        <f t="shared" si="3"/>
        <v>317029699.86</v>
      </c>
      <c r="E12" s="31">
        <f t="shared" si="3"/>
        <v>263210407.07</v>
      </c>
      <c r="F12" s="31">
        <f t="shared" si="3"/>
        <v>158144709.03</v>
      </c>
      <c r="G12" s="31">
        <f t="shared" si="3"/>
        <v>161923162.24</v>
      </c>
      <c r="H12" s="31">
        <f t="shared" si="3"/>
        <v>170526059.98</v>
      </c>
      <c r="I12" s="31">
        <f t="shared" si="3"/>
        <v>172451666</v>
      </c>
      <c r="J12" s="31">
        <f t="shared" si="3"/>
        <v>175599666</v>
      </c>
      <c r="K12" s="29"/>
    </row>
    <row r="13" spans="1:11" ht="15.75">
      <c r="A13" s="52">
        <v>7</v>
      </c>
      <c r="B13" s="27" t="s">
        <v>0</v>
      </c>
      <c r="C13" s="31">
        <f>D13+E13+F13+G13+H13+I13+J13</f>
        <v>62198700</v>
      </c>
      <c r="D13" s="31">
        <f aca="true" t="shared" si="4" ref="D13:J13">D27</f>
        <v>62198700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29"/>
    </row>
    <row r="14" spans="1:11" ht="15.75">
      <c r="A14" s="52">
        <v>8</v>
      </c>
      <c r="B14" s="27" t="s">
        <v>1</v>
      </c>
      <c r="C14" s="31">
        <f>D14+E14+F14+G14+H14+I14+J14</f>
        <v>679830208.4</v>
      </c>
      <c r="D14" s="31">
        <f>D17+D28+D33</f>
        <v>146533100</v>
      </c>
      <c r="E14" s="31">
        <f aca="true" t="shared" si="5" ref="E14:J14">E17+E28+E32</f>
        <v>125997308.4</v>
      </c>
      <c r="F14" s="31">
        <f t="shared" si="5"/>
        <v>76612800</v>
      </c>
      <c r="G14" s="31">
        <f t="shared" si="5"/>
        <v>80235000</v>
      </c>
      <c r="H14" s="31">
        <f t="shared" si="5"/>
        <v>81658000</v>
      </c>
      <c r="I14" s="31">
        <f t="shared" si="5"/>
        <v>82823000</v>
      </c>
      <c r="J14" s="31">
        <f t="shared" si="5"/>
        <v>85971000</v>
      </c>
      <c r="K14" s="29"/>
    </row>
    <row r="15" spans="1:11" ht="15.75">
      <c r="A15" s="52">
        <v>9</v>
      </c>
      <c r="B15" s="27" t="s">
        <v>2</v>
      </c>
      <c r="C15" s="31">
        <f>D15+E15+F15+G15+H15+I15+J15</f>
        <v>676856461.78</v>
      </c>
      <c r="D15" s="31">
        <f>D19+D21+D29+D23+D25</f>
        <v>108297899.86</v>
      </c>
      <c r="E15" s="31">
        <f aca="true" t="shared" si="6" ref="E15:J15">E19+E21+E23+E25+E29+E33</f>
        <v>137213098.67</v>
      </c>
      <c r="F15" s="31">
        <f t="shared" si="6"/>
        <v>81531909.03</v>
      </c>
      <c r="G15" s="31">
        <f t="shared" si="6"/>
        <v>81688162.24</v>
      </c>
      <c r="H15" s="31">
        <f t="shared" si="6"/>
        <v>88868059.97999999</v>
      </c>
      <c r="I15" s="31">
        <f t="shared" si="6"/>
        <v>89628666</v>
      </c>
      <c r="J15" s="31">
        <f t="shared" si="6"/>
        <v>89628666</v>
      </c>
      <c r="K15" s="29"/>
    </row>
    <row r="16" spans="1:11" ht="110.25">
      <c r="A16" s="52">
        <v>10</v>
      </c>
      <c r="B16" s="27" t="s">
        <v>64</v>
      </c>
      <c r="C16" s="31">
        <f>D16+E16+F16+G16+H16+I16+J16</f>
        <v>481273700</v>
      </c>
      <c r="D16" s="31">
        <f aca="true" t="shared" si="7" ref="D16:J16">D17</f>
        <v>33012000</v>
      </c>
      <c r="E16" s="31">
        <f t="shared" si="7"/>
        <v>40961900</v>
      </c>
      <c r="F16" s="31">
        <f t="shared" si="7"/>
        <v>76612800</v>
      </c>
      <c r="G16" s="31">
        <f t="shared" si="7"/>
        <v>80235000</v>
      </c>
      <c r="H16" s="31">
        <f t="shared" si="7"/>
        <v>81658000</v>
      </c>
      <c r="I16" s="31">
        <f t="shared" si="7"/>
        <v>82823000</v>
      </c>
      <c r="J16" s="31">
        <f t="shared" si="7"/>
        <v>85971000</v>
      </c>
      <c r="K16" s="29" t="s">
        <v>140</v>
      </c>
    </row>
    <row r="17" spans="1:11" ht="15.75">
      <c r="A17" s="52">
        <v>11</v>
      </c>
      <c r="B17" s="27" t="s">
        <v>1</v>
      </c>
      <c r="C17" s="31">
        <f>D17+E17+F17+G17+H17+I17+J17</f>
        <v>481273700</v>
      </c>
      <c r="D17" s="31">
        <v>33012000</v>
      </c>
      <c r="E17" s="31">
        <v>40961900</v>
      </c>
      <c r="F17" s="31">
        <v>76612800</v>
      </c>
      <c r="G17" s="31">
        <v>80235000</v>
      </c>
      <c r="H17" s="31">
        <v>81658000</v>
      </c>
      <c r="I17" s="31">
        <v>82823000</v>
      </c>
      <c r="J17" s="31">
        <v>85971000</v>
      </c>
      <c r="K17" s="29"/>
    </row>
    <row r="18" spans="1:11" ht="110.25">
      <c r="A18" s="52">
        <v>12</v>
      </c>
      <c r="B18" s="27" t="s">
        <v>65</v>
      </c>
      <c r="C18" s="31">
        <f aca="true" t="shared" si="8" ref="C18:C29">D18+E18+F18+G18+H18+I18+J18</f>
        <v>320637478.31</v>
      </c>
      <c r="D18" s="31">
        <f aca="true" t="shared" si="9" ref="D18:J18">D19</f>
        <v>57250919.96</v>
      </c>
      <c r="E18" s="31">
        <f t="shared" si="9"/>
        <v>58183985.01</v>
      </c>
      <c r="F18" s="31">
        <f t="shared" si="9"/>
        <v>40361242.24</v>
      </c>
      <c r="G18" s="31">
        <f t="shared" si="9"/>
        <v>39416389.55</v>
      </c>
      <c r="H18" s="31">
        <f t="shared" si="9"/>
        <v>41485269.55</v>
      </c>
      <c r="I18" s="31">
        <f t="shared" si="9"/>
        <v>41969836</v>
      </c>
      <c r="J18" s="31">
        <f t="shared" si="9"/>
        <v>41969836</v>
      </c>
      <c r="K18" s="29" t="s">
        <v>141</v>
      </c>
    </row>
    <row r="19" spans="1:11" ht="15.75">
      <c r="A19" s="52">
        <v>13</v>
      </c>
      <c r="B19" s="27" t="s">
        <v>2</v>
      </c>
      <c r="C19" s="31">
        <f t="shared" si="8"/>
        <v>320637478.31</v>
      </c>
      <c r="D19" s="31">
        <v>57250919.96</v>
      </c>
      <c r="E19" s="31">
        <v>58183985.01</v>
      </c>
      <c r="F19" s="31">
        <v>40361242.24</v>
      </c>
      <c r="G19" s="31">
        <v>39416389.55</v>
      </c>
      <c r="H19" s="31">
        <v>41485269.55</v>
      </c>
      <c r="I19" s="31">
        <v>41969836</v>
      </c>
      <c r="J19" s="31">
        <v>41969836</v>
      </c>
      <c r="K19" s="29"/>
    </row>
    <row r="20" spans="1:11" ht="110.25">
      <c r="A20" s="52">
        <v>14</v>
      </c>
      <c r="B20" s="27" t="s">
        <v>66</v>
      </c>
      <c r="C20" s="31">
        <f t="shared" si="8"/>
        <v>204300765.56</v>
      </c>
      <c r="D20" s="31">
        <f>D21</f>
        <v>10772178.06</v>
      </c>
      <c r="E20" s="31">
        <f aca="true" t="shared" si="10" ref="E20:J20">E21</f>
        <v>25504841.62</v>
      </c>
      <c r="F20" s="31">
        <f t="shared" si="10"/>
        <v>31078066.45</v>
      </c>
      <c r="G20" s="31">
        <f t="shared" si="10"/>
        <v>32120865</v>
      </c>
      <c r="H20" s="31">
        <f t="shared" si="10"/>
        <v>34757490.43</v>
      </c>
      <c r="I20" s="31">
        <f t="shared" si="10"/>
        <v>35033662</v>
      </c>
      <c r="J20" s="31">
        <f t="shared" si="10"/>
        <v>35033662</v>
      </c>
      <c r="K20" s="29" t="s">
        <v>141</v>
      </c>
    </row>
    <row r="21" spans="1:11" ht="15.75">
      <c r="A21" s="52">
        <v>15</v>
      </c>
      <c r="B21" s="27" t="s">
        <v>2</v>
      </c>
      <c r="C21" s="31">
        <f t="shared" si="8"/>
        <v>204300765.56</v>
      </c>
      <c r="D21" s="31">
        <v>10772178.06</v>
      </c>
      <c r="E21" s="31">
        <v>25504841.62</v>
      </c>
      <c r="F21" s="31">
        <v>31078066.45</v>
      </c>
      <c r="G21" s="31">
        <v>32120865</v>
      </c>
      <c r="H21" s="31">
        <v>34757490.43</v>
      </c>
      <c r="I21" s="31">
        <v>35033662</v>
      </c>
      <c r="J21" s="31">
        <v>35033662</v>
      </c>
      <c r="K21" s="29"/>
    </row>
    <row r="22" spans="1:11" ht="94.5">
      <c r="A22" s="52">
        <v>16</v>
      </c>
      <c r="B22" s="27" t="s">
        <v>67</v>
      </c>
      <c r="C22" s="31">
        <f t="shared" si="8"/>
        <v>77667961.89</v>
      </c>
      <c r="D22" s="31">
        <f>D23</f>
        <v>9719913.86</v>
      </c>
      <c r="E22" s="31">
        <f aca="true" t="shared" si="11" ref="E22:J22">E23</f>
        <v>11722704</v>
      </c>
      <c r="F22" s="31">
        <f t="shared" si="11"/>
        <v>9840000.34</v>
      </c>
      <c r="G22" s="31">
        <f t="shared" si="11"/>
        <v>9740607.69</v>
      </c>
      <c r="H22" s="31">
        <f t="shared" si="11"/>
        <v>12215000</v>
      </c>
      <c r="I22" s="31">
        <f t="shared" si="11"/>
        <v>12214868</v>
      </c>
      <c r="J22" s="31">
        <f t="shared" si="11"/>
        <v>12214868</v>
      </c>
      <c r="K22" s="29" t="s">
        <v>52</v>
      </c>
    </row>
    <row r="23" spans="1:11" ht="15.75">
      <c r="A23" s="52">
        <v>17</v>
      </c>
      <c r="B23" s="27" t="s">
        <v>2</v>
      </c>
      <c r="C23" s="31">
        <f t="shared" si="8"/>
        <v>77667961.89</v>
      </c>
      <c r="D23" s="31">
        <v>9719913.86</v>
      </c>
      <c r="E23" s="31">
        <v>11722704</v>
      </c>
      <c r="F23" s="31">
        <v>9840000.34</v>
      </c>
      <c r="G23" s="31">
        <v>9740607.69</v>
      </c>
      <c r="H23" s="31">
        <v>12215000</v>
      </c>
      <c r="I23" s="31">
        <v>12214868</v>
      </c>
      <c r="J23" s="31">
        <v>12214868</v>
      </c>
      <c r="K23" s="29"/>
    </row>
    <row r="24" spans="1:11" ht="94.5">
      <c r="A24" s="52">
        <v>18</v>
      </c>
      <c r="B24" s="27" t="s">
        <v>68</v>
      </c>
      <c r="C24" s="31">
        <f t="shared" si="8"/>
        <v>2465929.69</v>
      </c>
      <c r="D24" s="31">
        <f>D25</f>
        <v>189529.69</v>
      </c>
      <c r="E24" s="31">
        <f aca="true" t="shared" si="12" ref="E24:J24">E25</f>
        <v>382600</v>
      </c>
      <c r="F24" s="31">
        <f t="shared" si="12"/>
        <v>252600</v>
      </c>
      <c r="G24" s="31">
        <f t="shared" si="12"/>
        <v>410300</v>
      </c>
      <c r="H24" s="31">
        <f t="shared" si="12"/>
        <v>410300</v>
      </c>
      <c r="I24" s="31">
        <f t="shared" si="12"/>
        <v>410300</v>
      </c>
      <c r="J24" s="31">
        <f t="shared" si="12"/>
        <v>410300</v>
      </c>
      <c r="K24" s="29" t="s">
        <v>52</v>
      </c>
    </row>
    <row r="25" spans="1:11" ht="15.75">
      <c r="A25" s="52">
        <v>19</v>
      </c>
      <c r="B25" s="27" t="s">
        <v>2</v>
      </c>
      <c r="C25" s="31">
        <f t="shared" si="8"/>
        <v>2465929.69</v>
      </c>
      <c r="D25" s="31">
        <v>189529.69</v>
      </c>
      <c r="E25" s="31">
        <v>382600</v>
      </c>
      <c r="F25" s="31">
        <v>252600</v>
      </c>
      <c r="G25" s="31">
        <v>410300</v>
      </c>
      <c r="H25" s="31">
        <v>410300</v>
      </c>
      <c r="I25" s="31">
        <v>410300</v>
      </c>
      <c r="J25" s="31">
        <v>410300</v>
      </c>
      <c r="K25" s="29"/>
    </row>
    <row r="26" spans="1:11" ht="47.25">
      <c r="A26" s="52">
        <v>20</v>
      </c>
      <c r="B26" s="27" t="s">
        <v>69</v>
      </c>
      <c r="C26" s="31">
        <f>C28+C29+C27</f>
        <v>323635134.73</v>
      </c>
      <c r="D26" s="31">
        <f>D28+D29+D27</f>
        <v>206085158.29</v>
      </c>
      <c r="E26" s="31">
        <f aca="true" t="shared" si="13" ref="E26:J26">E28+E29</f>
        <v>117549976.44</v>
      </c>
      <c r="F26" s="31">
        <f t="shared" si="13"/>
        <v>0</v>
      </c>
      <c r="G26" s="31">
        <f t="shared" si="13"/>
        <v>0</v>
      </c>
      <c r="H26" s="31">
        <f t="shared" si="13"/>
        <v>0</v>
      </c>
      <c r="I26" s="31">
        <f t="shared" si="13"/>
        <v>0</v>
      </c>
      <c r="J26" s="31">
        <f t="shared" si="13"/>
        <v>0</v>
      </c>
      <c r="K26" s="29" t="s">
        <v>129</v>
      </c>
    </row>
    <row r="27" spans="1:11" ht="15.75">
      <c r="A27" s="52">
        <v>21</v>
      </c>
      <c r="B27" s="27" t="s">
        <v>0</v>
      </c>
      <c r="C27" s="31">
        <f t="shared" si="8"/>
        <v>62198700</v>
      </c>
      <c r="D27" s="31">
        <v>62198700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22</v>
      </c>
      <c r="B28" s="27" t="s">
        <v>1</v>
      </c>
      <c r="C28" s="31">
        <f t="shared" si="8"/>
        <v>189912108.4</v>
      </c>
      <c r="D28" s="31">
        <v>113521100</v>
      </c>
      <c r="E28" s="31">
        <v>76391008.4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52">
        <v>23</v>
      </c>
      <c r="B29" s="27" t="s">
        <v>2</v>
      </c>
      <c r="C29" s="31">
        <f t="shared" si="8"/>
        <v>71524326.33</v>
      </c>
      <c r="D29" s="31">
        <v>30365358.29</v>
      </c>
      <c r="E29" s="31">
        <v>41158968.04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78.75">
      <c r="A30" s="52">
        <v>24</v>
      </c>
      <c r="B30" s="27" t="s">
        <v>150</v>
      </c>
      <c r="C30" s="31">
        <f>C31+C32+C33</f>
        <v>8904400</v>
      </c>
      <c r="D30" s="31">
        <f aca="true" t="shared" si="14" ref="D30:J30">D31+D32+D33</f>
        <v>0</v>
      </c>
      <c r="E30" s="31">
        <f>E31+E32+E33</f>
        <v>8904400</v>
      </c>
      <c r="F30" s="31">
        <f t="shared" si="14"/>
        <v>0</v>
      </c>
      <c r="G30" s="31">
        <f t="shared" si="14"/>
        <v>0</v>
      </c>
      <c r="H30" s="31">
        <f t="shared" si="14"/>
        <v>0</v>
      </c>
      <c r="I30" s="31">
        <f t="shared" si="14"/>
        <v>0</v>
      </c>
      <c r="J30" s="31">
        <f t="shared" si="14"/>
        <v>0</v>
      </c>
      <c r="K30" s="29"/>
    </row>
    <row r="31" spans="1:11" ht="15.75">
      <c r="A31" s="52">
        <v>25</v>
      </c>
      <c r="B31" s="27" t="s">
        <v>0</v>
      </c>
      <c r="C31" s="31">
        <f>D31+E31+F31+G31+H31+I31+J31</f>
        <v>0</v>
      </c>
      <c r="D31" s="31"/>
      <c r="E31" s="31"/>
      <c r="F31" s="31"/>
      <c r="G31" s="31"/>
      <c r="H31" s="31"/>
      <c r="I31" s="31"/>
      <c r="J31" s="31"/>
      <c r="K31" s="29"/>
    </row>
    <row r="32" spans="1:11" ht="15.75">
      <c r="A32" s="52">
        <v>26</v>
      </c>
      <c r="B32" s="27" t="s">
        <v>1</v>
      </c>
      <c r="C32" s="31">
        <f>D32+E32+F32+G32+H32+I32+J32</f>
        <v>8644400</v>
      </c>
      <c r="D32" s="31">
        <v>0</v>
      </c>
      <c r="E32" s="31">
        <v>8644400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ht="15.75">
      <c r="A33" s="52">
        <v>27</v>
      </c>
      <c r="B33" s="27" t="s">
        <v>2</v>
      </c>
      <c r="C33" s="31">
        <f>D33+E33+F33+G33+H33+I33+J33</f>
        <v>260000</v>
      </c>
      <c r="D33" s="31">
        <v>0</v>
      </c>
      <c r="E33" s="31">
        <v>260000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8.75">
      <c r="A34" s="52">
        <v>28</v>
      </c>
      <c r="B34" s="71" t="s">
        <v>88</v>
      </c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31.5">
      <c r="A35" s="52">
        <v>29</v>
      </c>
      <c r="B35" s="27" t="s">
        <v>10</v>
      </c>
      <c r="C35" s="31">
        <f>D35+E35+F35+G35+H35+I35+J35</f>
        <v>2805590374.88</v>
      </c>
      <c r="D35" s="31">
        <f>D36+D37+D38</f>
        <v>371858498.21000004</v>
      </c>
      <c r="E35" s="31">
        <f aca="true" t="shared" si="15" ref="E35:J35">E36+E37+E38</f>
        <v>387133330.53999996</v>
      </c>
      <c r="F35" s="31">
        <f t="shared" si="15"/>
        <v>395131774.82</v>
      </c>
      <c r="G35" s="31">
        <f t="shared" si="15"/>
        <v>409730996.3</v>
      </c>
      <c r="H35" s="31">
        <f t="shared" si="15"/>
        <v>429405919.01</v>
      </c>
      <c r="I35" s="31">
        <f t="shared" si="15"/>
        <v>407192428</v>
      </c>
      <c r="J35" s="31">
        <f t="shared" si="15"/>
        <v>405137428</v>
      </c>
      <c r="K35" s="29"/>
    </row>
    <row r="36" spans="1:11" ht="15.75">
      <c r="A36" s="52">
        <v>30</v>
      </c>
      <c r="B36" s="27" t="s">
        <v>0</v>
      </c>
      <c r="C36" s="31">
        <f>D36+E36+F36+G36+H36+I36+J36</f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29"/>
    </row>
    <row r="37" spans="1:11" ht="15.75">
      <c r="A37" s="52">
        <v>31</v>
      </c>
      <c r="B37" s="27" t="s">
        <v>1</v>
      </c>
      <c r="C37" s="31">
        <f>D37+E37+F37+G37+H37+I37+J37</f>
        <v>1923890900</v>
      </c>
      <c r="D37" s="31">
        <f>D40+D43+D46+D58</f>
        <v>238232000</v>
      </c>
      <c r="E37" s="31">
        <f aca="true" t="shared" si="16" ref="E37:J37">E40+E43+E46+E58</f>
        <v>237908300</v>
      </c>
      <c r="F37" s="31">
        <f t="shared" si="16"/>
        <v>287266600</v>
      </c>
      <c r="G37" s="31">
        <f t="shared" si="16"/>
        <v>293954000</v>
      </c>
      <c r="H37" s="31">
        <f t="shared" si="16"/>
        <v>298355000</v>
      </c>
      <c r="I37" s="31">
        <f t="shared" si="16"/>
        <v>280115000</v>
      </c>
      <c r="J37" s="31">
        <f t="shared" si="16"/>
        <v>288060000</v>
      </c>
      <c r="K37" s="29"/>
    </row>
    <row r="38" spans="1:11" ht="15.75">
      <c r="A38" s="52">
        <v>32</v>
      </c>
      <c r="B38" s="27" t="s">
        <v>2</v>
      </c>
      <c r="C38" s="31">
        <f>D38+E38+F38+G38+H38+I38+J38</f>
        <v>881699474.88</v>
      </c>
      <c r="D38" s="31">
        <f>D41+D44+D48+D50+D54+D52+D56+D59</f>
        <v>133626498.21000001</v>
      </c>
      <c r="E38" s="31">
        <f aca="true" t="shared" si="17" ref="E38:J38">E41+E44+E48+E50+E54+E52+E56+E59</f>
        <v>149225030.54</v>
      </c>
      <c r="F38" s="31">
        <f t="shared" si="17"/>
        <v>107865174.82</v>
      </c>
      <c r="G38" s="31">
        <f t="shared" si="17"/>
        <v>115776996.3</v>
      </c>
      <c r="H38" s="31">
        <f t="shared" si="17"/>
        <v>131050919.00999999</v>
      </c>
      <c r="I38" s="31">
        <f t="shared" si="17"/>
        <v>127077428</v>
      </c>
      <c r="J38" s="31">
        <f t="shared" si="17"/>
        <v>117077428</v>
      </c>
      <c r="K38" s="29"/>
    </row>
    <row r="39" spans="1:11" ht="141.75">
      <c r="A39" s="52">
        <v>33</v>
      </c>
      <c r="B39" s="27" t="s">
        <v>71</v>
      </c>
      <c r="C39" s="31">
        <f>C40</f>
        <v>1843724900</v>
      </c>
      <c r="D39" s="31">
        <f>D40</f>
        <v>225003000</v>
      </c>
      <c r="E39" s="31">
        <f aca="true" t="shared" si="18" ref="E39:J39">E40</f>
        <v>224759300</v>
      </c>
      <c r="F39" s="31">
        <f t="shared" si="18"/>
        <v>273540600</v>
      </c>
      <c r="G39" s="31">
        <f t="shared" si="18"/>
        <v>274660000</v>
      </c>
      <c r="H39" s="31">
        <f t="shared" si="18"/>
        <v>277587000</v>
      </c>
      <c r="I39" s="31">
        <f t="shared" si="18"/>
        <v>280115000</v>
      </c>
      <c r="J39" s="31">
        <f t="shared" si="18"/>
        <v>288060000</v>
      </c>
      <c r="K39" s="29" t="s">
        <v>142</v>
      </c>
    </row>
    <row r="40" spans="1:11" ht="15.75">
      <c r="A40" s="52">
        <v>34</v>
      </c>
      <c r="B40" s="27" t="s">
        <v>1</v>
      </c>
      <c r="C40" s="31">
        <f aca="true" t="shared" si="19" ref="C40:C50">D40+E40+F40+G40+H40+I40+J40</f>
        <v>1843724900</v>
      </c>
      <c r="D40" s="31">
        <v>225003000</v>
      </c>
      <c r="E40" s="31">
        <v>224759300</v>
      </c>
      <c r="F40" s="31">
        <v>273540600</v>
      </c>
      <c r="G40" s="31">
        <v>274660000</v>
      </c>
      <c r="H40" s="31">
        <v>277587000</v>
      </c>
      <c r="I40" s="31">
        <v>280115000</v>
      </c>
      <c r="J40" s="31">
        <v>288060000</v>
      </c>
      <c r="K40" s="29"/>
    </row>
    <row r="41" spans="1:11" ht="15.75">
      <c r="A41" s="52">
        <v>35</v>
      </c>
      <c r="B41" s="27" t="s">
        <v>2</v>
      </c>
      <c r="C41" s="31">
        <f t="shared" si="19"/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29"/>
    </row>
    <row r="42" spans="1:11" ht="78.75">
      <c r="A42" s="52">
        <v>36</v>
      </c>
      <c r="B42" s="27" t="s">
        <v>72</v>
      </c>
      <c r="C42" s="31">
        <f t="shared" si="19"/>
        <v>83607079.17</v>
      </c>
      <c r="D42" s="31">
        <f>D43+D44</f>
        <v>13738079.17</v>
      </c>
      <c r="E42" s="31">
        <f aca="true" t="shared" si="20" ref="E42:J42">E43+E44</f>
        <v>13716000</v>
      </c>
      <c r="F42" s="31">
        <f t="shared" si="20"/>
        <v>14302000</v>
      </c>
      <c r="G42" s="31">
        <f t="shared" si="20"/>
        <v>19307000</v>
      </c>
      <c r="H42" s="31">
        <f t="shared" si="20"/>
        <v>21344000</v>
      </c>
      <c r="I42" s="31">
        <f t="shared" si="20"/>
        <v>600000</v>
      </c>
      <c r="J42" s="31">
        <f t="shared" si="20"/>
        <v>600000</v>
      </c>
      <c r="K42" s="29" t="s">
        <v>130</v>
      </c>
    </row>
    <row r="43" spans="1:11" ht="15.75">
      <c r="A43" s="52">
        <v>37</v>
      </c>
      <c r="B43" s="27" t="s">
        <v>1</v>
      </c>
      <c r="C43" s="31">
        <f>D43+E43+F43+G43+H43+I43+J43</f>
        <v>79457000</v>
      </c>
      <c r="D43" s="31">
        <v>13188000</v>
      </c>
      <c r="E43" s="31">
        <v>13116000</v>
      </c>
      <c r="F43" s="31">
        <v>13702000</v>
      </c>
      <c r="G43" s="31">
        <v>18707000</v>
      </c>
      <c r="H43" s="31">
        <v>20744000</v>
      </c>
      <c r="I43" s="31"/>
      <c r="J43" s="31"/>
      <c r="K43" s="29"/>
    </row>
    <row r="44" spans="1:11" ht="15.75">
      <c r="A44" s="52">
        <v>38</v>
      </c>
      <c r="B44" s="27" t="s">
        <v>2</v>
      </c>
      <c r="C44" s="31">
        <f>D44+E44+F44+G44+H44+I44+J44</f>
        <v>4150079.17</v>
      </c>
      <c r="D44" s="31">
        <v>550079.17</v>
      </c>
      <c r="E44" s="31">
        <v>600000</v>
      </c>
      <c r="F44" s="31">
        <v>600000</v>
      </c>
      <c r="G44" s="31">
        <v>600000</v>
      </c>
      <c r="H44" s="31">
        <v>600000</v>
      </c>
      <c r="I44" s="31">
        <v>600000</v>
      </c>
      <c r="J44" s="31">
        <v>600000</v>
      </c>
      <c r="K44" s="29"/>
    </row>
    <row r="45" spans="1:11" ht="94.5">
      <c r="A45" s="52">
        <v>39</v>
      </c>
      <c r="B45" s="27" t="s">
        <v>73</v>
      </c>
      <c r="C45" s="31">
        <f>D45+E45+F45+G45+H45+I45+J45</f>
        <v>146000</v>
      </c>
      <c r="D45" s="31">
        <f aca="true" t="shared" si="21" ref="D45:J45">D46</f>
        <v>41000</v>
      </c>
      <c r="E45" s="31">
        <f t="shared" si="21"/>
        <v>33000</v>
      </c>
      <c r="F45" s="31">
        <f t="shared" si="21"/>
        <v>24000</v>
      </c>
      <c r="G45" s="31">
        <f t="shared" si="21"/>
        <v>24000</v>
      </c>
      <c r="H45" s="31">
        <f t="shared" si="21"/>
        <v>24000</v>
      </c>
      <c r="I45" s="31">
        <f t="shared" si="21"/>
        <v>0</v>
      </c>
      <c r="J45" s="31">
        <f t="shared" si="21"/>
        <v>0</v>
      </c>
      <c r="K45" s="29" t="s">
        <v>131</v>
      </c>
    </row>
    <row r="46" spans="1:11" ht="15.75">
      <c r="A46" s="52">
        <v>40</v>
      </c>
      <c r="B46" s="27" t="s">
        <v>1</v>
      </c>
      <c r="C46" s="31">
        <f t="shared" si="19"/>
        <v>146000</v>
      </c>
      <c r="D46" s="31">
        <v>41000</v>
      </c>
      <c r="E46" s="31">
        <v>33000</v>
      </c>
      <c r="F46" s="31">
        <v>24000</v>
      </c>
      <c r="G46" s="31">
        <v>24000</v>
      </c>
      <c r="H46" s="31">
        <v>24000</v>
      </c>
      <c r="I46" s="31">
        <v>0</v>
      </c>
      <c r="J46" s="31">
        <v>0</v>
      </c>
      <c r="K46" s="29"/>
    </row>
    <row r="47" spans="1:11" ht="94.5">
      <c r="A47" s="52">
        <v>41</v>
      </c>
      <c r="B47" s="27" t="s">
        <v>74</v>
      </c>
      <c r="C47" s="31">
        <f t="shared" si="19"/>
        <v>533210440.95000005</v>
      </c>
      <c r="D47" s="31">
        <f>D48</f>
        <v>106469528.43</v>
      </c>
      <c r="E47" s="31">
        <f aca="true" t="shared" si="22" ref="E47:J47">E48</f>
        <v>102598464.75</v>
      </c>
      <c r="F47" s="31">
        <f t="shared" si="22"/>
        <v>65838572.87</v>
      </c>
      <c r="G47" s="31">
        <f t="shared" si="22"/>
        <v>63696815.35</v>
      </c>
      <c r="H47" s="31">
        <f t="shared" si="22"/>
        <v>65244157.55</v>
      </c>
      <c r="I47" s="31">
        <f t="shared" si="22"/>
        <v>64681451</v>
      </c>
      <c r="J47" s="31">
        <f t="shared" si="22"/>
        <v>64681451</v>
      </c>
      <c r="K47" s="29" t="s">
        <v>143</v>
      </c>
    </row>
    <row r="48" spans="1:11" ht="15.75">
      <c r="A48" s="52">
        <v>42</v>
      </c>
      <c r="B48" s="27" t="s">
        <v>2</v>
      </c>
      <c r="C48" s="31">
        <f t="shared" si="19"/>
        <v>533210440.95000005</v>
      </c>
      <c r="D48" s="31">
        <v>106469528.43</v>
      </c>
      <c r="E48" s="31">
        <v>102598464.75</v>
      </c>
      <c r="F48" s="31">
        <v>65838572.87</v>
      </c>
      <c r="G48" s="31">
        <v>63696815.35</v>
      </c>
      <c r="H48" s="31">
        <v>65244157.55</v>
      </c>
      <c r="I48" s="31">
        <v>64681451</v>
      </c>
      <c r="J48" s="31">
        <v>64681451</v>
      </c>
      <c r="K48" s="29"/>
    </row>
    <row r="49" spans="1:11" ht="94.5">
      <c r="A49" s="52">
        <v>43</v>
      </c>
      <c r="B49" s="27" t="s">
        <v>75</v>
      </c>
      <c r="C49" s="31">
        <f t="shared" si="19"/>
        <v>305102657.91999996</v>
      </c>
      <c r="D49" s="31">
        <f aca="true" t="shared" si="23" ref="D49:J49">D50</f>
        <v>24597627.72</v>
      </c>
      <c r="E49" s="31">
        <f t="shared" si="23"/>
        <v>43947565.79</v>
      </c>
      <c r="F49" s="31">
        <f t="shared" si="23"/>
        <v>39618201.95</v>
      </c>
      <c r="G49" s="31">
        <f t="shared" si="23"/>
        <v>47091647</v>
      </c>
      <c r="H49" s="31">
        <f t="shared" si="23"/>
        <v>50157061.46</v>
      </c>
      <c r="I49" s="31">
        <f t="shared" si="23"/>
        <v>49845277</v>
      </c>
      <c r="J49" s="31">
        <f t="shared" si="23"/>
        <v>49845277</v>
      </c>
      <c r="K49" s="29" t="s">
        <v>143</v>
      </c>
    </row>
    <row r="50" spans="1:11" ht="15.75">
      <c r="A50" s="52">
        <v>44</v>
      </c>
      <c r="B50" s="27" t="s">
        <v>2</v>
      </c>
      <c r="C50" s="31">
        <f t="shared" si="19"/>
        <v>305102657.91999996</v>
      </c>
      <c r="D50" s="31">
        <v>24597627.72</v>
      </c>
      <c r="E50" s="31">
        <v>43947565.79</v>
      </c>
      <c r="F50" s="31">
        <v>39618201.95</v>
      </c>
      <c r="G50" s="31">
        <v>47091647</v>
      </c>
      <c r="H50" s="31">
        <v>50157061.46</v>
      </c>
      <c r="I50" s="31">
        <v>49845277</v>
      </c>
      <c r="J50" s="31">
        <v>49845277</v>
      </c>
      <c r="K50" s="29"/>
    </row>
    <row r="51" spans="1:11" ht="78.75">
      <c r="A51" s="52">
        <v>45</v>
      </c>
      <c r="B51" s="27" t="s">
        <v>76</v>
      </c>
      <c r="C51" s="31">
        <f>D51+E51+F51+G51+H51+I51+J51</f>
        <v>13213462.89</v>
      </c>
      <c r="D51" s="31">
        <f>D52</f>
        <v>1934262.89</v>
      </c>
      <c r="E51" s="31">
        <f aca="true" t="shared" si="24" ref="E51:J51">E52</f>
        <v>2004000</v>
      </c>
      <c r="F51" s="31">
        <f t="shared" si="24"/>
        <v>1808400</v>
      </c>
      <c r="G51" s="31">
        <f t="shared" si="24"/>
        <v>1839700</v>
      </c>
      <c r="H51" s="31">
        <f t="shared" si="24"/>
        <v>1875700</v>
      </c>
      <c r="I51" s="31">
        <f t="shared" si="24"/>
        <v>1875700</v>
      </c>
      <c r="J51" s="31">
        <f t="shared" si="24"/>
        <v>1875700</v>
      </c>
      <c r="K51" s="29" t="s">
        <v>130</v>
      </c>
    </row>
    <row r="52" spans="1:11" ht="15.75">
      <c r="A52" s="52">
        <v>46</v>
      </c>
      <c r="B52" s="27" t="s">
        <v>2</v>
      </c>
      <c r="C52" s="31">
        <f>D52+E52+F52+G52+H52+I52+J52</f>
        <v>13213462.89</v>
      </c>
      <c r="D52" s="31">
        <v>1934262.89</v>
      </c>
      <c r="E52" s="31">
        <v>2004000</v>
      </c>
      <c r="F52" s="31">
        <v>1808400</v>
      </c>
      <c r="G52" s="31">
        <v>1839700</v>
      </c>
      <c r="H52" s="31">
        <v>1875700</v>
      </c>
      <c r="I52" s="31">
        <v>1875700</v>
      </c>
      <c r="J52" s="31">
        <v>1875700</v>
      </c>
      <c r="K52" s="29"/>
    </row>
    <row r="53" spans="1:11" ht="63">
      <c r="A53" s="52">
        <v>47</v>
      </c>
      <c r="B53" s="27" t="s">
        <v>77</v>
      </c>
      <c r="C53" s="31">
        <f aca="true" t="shared" si="25" ref="C53:J53">C54</f>
        <v>397903.36</v>
      </c>
      <c r="D53" s="31">
        <f t="shared" si="25"/>
        <v>75000</v>
      </c>
      <c r="E53" s="31">
        <f t="shared" si="25"/>
        <v>75000</v>
      </c>
      <c r="F53" s="31">
        <f t="shared" si="25"/>
        <v>0</v>
      </c>
      <c r="G53" s="31">
        <f t="shared" si="25"/>
        <v>22903.36</v>
      </c>
      <c r="H53" s="31">
        <f t="shared" si="25"/>
        <v>75000</v>
      </c>
      <c r="I53" s="31">
        <f t="shared" si="25"/>
        <v>75000</v>
      </c>
      <c r="J53" s="31">
        <f t="shared" si="25"/>
        <v>75000</v>
      </c>
      <c r="K53" s="29" t="s">
        <v>132</v>
      </c>
    </row>
    <row r="54" spans="1:11" ht="15.75">
      <c r="A54" s="52">
        <v>48</v>
      </c>
      <c r="B54" s="27" t="s">
        <v>2</v>
      </c>
      <c r="C54" s="31">
        <f>D54+E54+F54+G54+H54+I54+J54</f>
        <v>397903.36</v>
      </c>
      <c r="D54" s="31">
        <v>75000</v>
      </c>
      <c r="E54" s="31">
        <v>75000</v>
      </c>
      <c r="F54" s="31">
        <v>0</v>
      </c>
      <c r="G54" s="31">
        <v>22903.36</v>
      </c>
      <c r="H54" s="31">
        <v>75000</v>
      </c>
      <c r="I54" s="31">
        <v>75000</v>
      </c>
      <c r="J54" s="31">
        <v>75000</v>
      </c>
      <c r="K54" s="29"/>
    </row>
    <row r="55" spans="1:11" ht="78.75">
      <c r="A55" s="52">
        <v>49</v>
      </c>
      <c r="B55" s="27" t="s">
        <v>147</v>
      </c>
      <c r="C55" s="31">
        <f aca="true" t="shared" si="26" ref="C55:J55">C56</f>
        <v>0</v>
      </c>
      <c r="D55" s="31">
        <f t="shared" si="26"/>
        <v>0</v>
      </c>
      <c r="E55" s="31">
        <f t="shared" si="26"/>
        <v>0</v>
      </c>
      <c r="F55" s="31">
        <f t="shared" si="26"/>
        <v>0</v>
      </c>
      <c r="G55" s="31">
        <f t="shared" si="26"/>
        <v>2525930.59</v>
      </c>
      <c r="H55" s="31">
        <f t="shared" si="26"/>
        <v>13099000</v>
      </c>
      <c r="I55" s="31">
        <f t="shared" si="26"/>
        <v>10000000</v>
      </c>
      <c r="J55" s="31">
        <f t="shared" si="26"/>
        <v>0</v>
      </c>
      <c r="K55" s="29" t="s">
        <v>151</v>
      </c>
    </row>
    <row r="56" spans="1:11" ht="15.75">
      <c r="A56" s="52">
        <v>50</v>
      </c>
      <c r="B56" s="27" t="s">
        <v>2</v>
      </c>
      <c r="C56" s="31">
        <v>0</v>
      </c>
      <c r="D56" s="31">
        <v>0</v>
      </c>
      <c r="E56" s="31">
        <v>0</v>
      </c>
      <c r="F56" s="31">
        <v>0</v>
      </c>
      <c r="G56" s="31">
        <v>2525930.59</v>
      </c>
      <c r="H56" s="31">
        <v>13099000</v>
      </c>
      <c r="I56" s="31">
        <v>10000000</v>
      </c>
      <c r="J56" s="31">
        <v>0</v>
      </c>
      <c r="K56" s="29"/>
    </row>
    <row r="57" spans="1:11" ht="57" customHeight="1">
      <c r="A57" s="52">
        <v>51</v>
      </c>
      <c r="B57" s="27" t="s">
        <v>173</v>
      </c>
      <c r="C57" s="31">
        <f aca="true" t="shared" si="27" ref="C57:J57">C58+C59</f>
        <v>563000</v>
      </c>
      <c r="D57" s="31">
        <f t="shared" si="27"/>
        <v>0</v>
      </c>
      <c r="E57" s="31">
        <f t="shared" si="27"/>
        <v>0</v>
      </c>
      <c r="F57" s="31">
        <f t="shared" si="27"/>
        <v>0</v>
      </c>
      <c r="G57" s="31">
        <f t="shared" si="27"/>
        <v>563000</v>
      </c>
      <c r="H57" s="31">
        <f t="shared" si="27"/>
        <v>0</v>
      </c>
      <c r="I57" s="31">
        <f t="shared" si="27"/>
        <v>0</v>
      </c>
      <c r="J57" s="31">
        <f t="shared" si="27"/>
        <v>0</v>
      </c>
      <c r="K57" s="29" t="s">
        <v>130</v>
      </c>
    </row>
    <row r="58" spans="1:11" ht="15.75">
      <c r="A58" s="52">
        <v>52</v>
      </c>
      <c r="B58" s="27" t="s">
        <v>1</v>
      </c>
      <c r="C58" s="31">
        <f>D58+E58+F58+G58+H58+I58+J58</f>
        <v>563000</v>
      </c>
      <c r="D58" s="31">
        <v>0</v>
      </c>
      <c r="E58" s="31">
        <v>0</v>
      </c>
      <c r="F58" s="31">
        <v>0</v>
      </c>
      <c r="G58" s="31">
        <v>563000</v>
      </c>
      <c r="H58" s="31"/>
      <c r="I58" s="31">
        <v>0</v>
      </c>
      <c r="J58" s="31">
        <v>0</v>
      </c>
      <c r="K58" s="29"/>
    </row>
    <row r="59" spans="1:11" ht="15.75">
      <c r="A59" s="52">
        <v>53</v>
      </c>
      <c r="B59" s="27" t="s">
        <v>2</v>
      </c>
      <c r="C59" s="31">
        <f>D59+E59+F59+G59+H59+I59+J59</f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29"/>
    </row>
    <row r="60" spans="1:11" ht="18.75">
      <c r="A60" s="52">
        <v>54</v>
      </c>
      <c r="B60" s="71" t="s">
        <v>91</v>
      </c>
      <c r="C60" s="71"/>
      <c r="D60" s="71"/>
      <c r="E60" s="71"/>
      <c r="F60" s="71"/>
      <c r="G60" s="71"/>
      <c r="H60" s="71"/>
      <c r="I60" s="71"/>
      <c r="J60" s="71"/>
      <c r="K60" s="71"/>
    </row>
    <row r="61" spans="1:11" ht="31.5">
      <c r="A61" s="52">
        <v>55</v>
      </c>
      <c r="B61" s="27" t="s">
        <v>18</v>
      </c>
      <c r="C61" s="31">
        <f aca="true" t="shared" si="28" ref="C61:J61">C62+C63</f>
        <v>130085401.95</v>
      </c>
      <c r="D61" s="31">
        <f t="shared" si="28"/>
        <v>17368007.12</v>
      </c>
      <c r="E61" s="31">
        <f t="shared" si="28"/>
        <v>17395626.74</v>
      </c>
      <c r="F61" s="31">
        <f t="shared" si="28"/>
        <v>15418779.09</v>
      </c>
      <c r="G61" s="31">
        <f t="shared" si="28"/>
        <v>18195319</v>
      </c>
      <c r="H61" s="31">
        <f t="shared" si="28"/>
        <v>20142090</v>
      </c>
      <c r="I61" s="31">
        <f t="shared" si="28"/>
        <v>20276490</v>
      </c>
      <c r="J61" s="31">
        <f t="shared" si="28"/>
        <v>20276490</v>
      </c>
      <c r="K61" s="29"/>
    </row>
    <row r="62" spans="1:11" ht="15.75">
      <c r="A62" s="52">
        <v>56</v>
      </c>
      <c r="B62" s="27" t="s">
        <v>2</v>
      </c>
      <c r="C62" s="31">
        <f>C65+C67</f>
        <v>128948201.95</v>
      </c>
      <c r="D62" s="31">
        <f>D65</f>
        <v>17368007.12</v>
      </c>
      <c r="E62" s="31">
        <f aca="true" t="shared" si="29" ref="E62:J62">E65</f>
        <v>17395626.74</v>
      </c>
      <c r="F62" s="31">
        <f t="shared" si="29"/>
        <v>15418779.09</v>
      </c>
      <c r="G62" s="31">
        <f t="shared" si="29"/>
        <v>17058119</v>
      </c>
      <c r="H62" s="31">
        <f t="shared" si="29"/>
        <v>20017490</v>
      </c>
      <c r="I62" s="31">
        <f t="shared" si="29"/>
        <v>20276490</v>
      </c>
      <c r="J62" s="31">
        <f t="shared" si="29"/>
        <v>20276490</v>
      </c>
      <c r="K62" s="29"/>
    </row>
    <row r="63" spans="1:11" ht="15.75">
      <c r="A63" s="52">
        <v>57</v>
      </c>
      <c r="B63" s="27" t="s">
        <v>1</v>
      </c>
      <c r="C63" s="31">
        <f aca="true" t="shared" si="30" ref="C63:J63">C67</f>
        <v>1137200</v>
      </c>
      <c r="D63" s="31">
        <f t="shared" si="30"/>
        <v>0</v>
      </c>
      <c r="E63" s="31">
        <f t="shared" si="30"/>
        <v>0</v>
      </c>
      <c r="F63" s="31">
        <f t="shared" si="30"/>
        <v>0</v>
      </c>
      <c r="G63" s="31">
        <f t="shared" si="30"/>
        <v>1137200</v>
      </c>
      <c r="H63" s="31">
        <f>H67+H69</f>
        <v>124600</v>
      </c>
      <c r="I63" s="31">
        <f t="shared" si="30"/>
        <v>0</v>
      </c>
      <c r="J63" s="31">
        <f t="shared" si="30"/>
        <v>0</v>
      </c>
      <c r="K63" s="29"/>
    </row>
    <row r="64" spans="1:11" ht="78.75">
      <c r="A64" s="52">
        <v>58</v>
      </c>
      <c r="B64" s="27" t="s">
        <v>78</v>
      </c>
      <c r="C64" s="31">
        <f>D64+E64+F64+G64+H64+I64+J64</f>
        <v>127811001.95</v>
      </c>
      <c r="D64" s="31">
        <f>D65</f>
        <v>17368007.12</v>
      </c>
      <c r="E64" s="31">
        <f aca="true" t="shared" si="31" ref="E64:J66">E65</f>
        <v>17395626.74</v>
      </c>
      <c r="F64" s="31">
        <f t="shared" si="31"/>
        <v>15418779.09</v>
      </c>
      <c r="G64" s="31">
        <f t="shared" si="31"/>
        <v>17058119</v>
      </c>
      <c r="H64" s="31">
        <f t="shared" si="31"/>
        <v>20017490</v>
      </c>
      <c r="I64" s="31">
        <f t="shared" si="31"/>
        <v>20276490</v>
      </c>
      <c r="J64" s="31">
        <f t="shared" si="31"/>
        <v>20276490</v>
      </c>
      <c r="K64" s="29" t="s">
        <v>133</v>
      </c>
    </row>
    <row r="65" spans="1:11" ht="15.75">
      <c r="A65" s="52">
        <v>59</v>
      </c>
      <c r="B65" s="27" t="s">
        <v>2</v>
      </c>
      <c r="C65" s="31">
        <f>D65+E65+F65+G65+H65+I65+J65</f>
        <v>127811001.95</v>
      </c>
      <c r="D65" s="31">
        <v>17368007.12</v>
      </c>
      <c r="E65" s="31">
        <v>17395626.74</v>
      </c>
      <c r="F65" s="31">
        <v>15418779.09</v>
      </c>
      <c r="G65" s="31">
        <v>17058119</v>
      </c>
      <c r="H65" s="31">
        <v>20017490</v>
      </c>
      <c r="I65" s="31">
        <v>20276490</v>
      </c>
      <c r="J65" s="31">
        <v>20276490</v>
      </c>
      <c r="K65" s="29"/>
    </row>
    <row r="66" spans="1:11" ht="94.5">
      <c r="A66" s="52">
        <v>60</v>
      </c>
      <c r="B66" s="27" t="s">
        <v>153</v>
      </c>
      <c r="C66" s="31">
        <f>D66+E66+F66+G66+H66+I66+J66</f>
        <v>1137200</v>
      </c>
      <c r="D66" s="31">
        <f>D67</f>
        <v>0</v>
      </c>
      <c r="E66" s="31">
        <f t="shared" si="31"/>
        <v>0</v>
      </c>
      <c r="F66" s="31">
        <f t="shared" si="31"/>
        <v>0</v>
      </c>
      <c r="G66" s="31">
        <f t="shared" si="31"/>
        <v>1137200</v>
      </c>
      <c r="H66" s="31">
        <f t="shared" si="31"/>
        <v>0</v>
      </c>
      <c r="I66" s="31">
        <f t="shared" si="31"/>
        <v>0</v>
      </c>
      <c r="J66" s="31">
        <f t="shared" si="31"/>
        <v>0</v>
      </c>
      <c r="K66" s="29" t="s">
        <v>133</v>
      </c>
    </row>
    <row r="67" spans="1:11" ht="15.75">
      <c r="A67" s="52">
        <v>61</v>
      </c>
      <c r="B67" s="27" t="s">
        <v>1</v>
      </c>
      <c r="C67" s="31">
        <f>D67+E67+F67+G67+H67+I67+J67</f>
        <v>1137200</v>
      </c>
      <c r="D67" s="31">
        <v>0</v>
      </c>
      <c r="E67" s="31">
        <v>0</v>
      </c>
      <c r="F67" s="31">
        <v>0</v>
      </c>
      <c r="G67" s="31">
        <v>1137200</v>
      </c>
      <c r="H67" s="31">
        <v>0</v>
      </c>
      <c r="I67" s="31">
        <v>0</v>
      </c>
      <c r="J67" s="31">
        <v>0</v>
      </c>
      <c r="K67" s="29"/>
    </row>
    <row r="68" spans="1:11" ht="84" customHeight="1">
      <c r="A68" s="52">
        <v>62</v>
      </c>
      <c r="B68" s="27" t="s">
        <v>177</v>
      </c>
      <c r="C68" s="31">
        <f aca="true" t="shared" si="32" ref="C68:J68">C69</f>
        <v>0</v>
      </c>
      <c r="D68" s="31">
        <f t="shared" si="32"/>
        <v>0</v>
      </c>
      <c r="E68" s="31">
        <f t="shared" si="32"/>
        <v>0</v>
      </c>
      <c r="F68" s="31">
        <f t="shared" si="32"/>
        <v>0</v>
      </c>
      <c r="G68" s="31">
        <f t="shared" si="32"/>
        <v>0</v>
      </c>
      <c r="H68" s="31">
        <f t="shared" si="32"/>
        <v>124600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52">
        <v>63</v>
      </c>
      <c r="B69" s="27" t="s">
        <v>1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124600</v>
      </c>
      <c r="I69" s="31">
        <v>0</v>
      </c>
      <c r="J69" s="31">
        <v>0</v>
      </c>
      <c r="K69" s="29"/>
    </row>
    <row r="70" spans="1:11" ht="18.75">
      <c r="A70" s="52">
        <v>64</v>
      </c>
      <c r="B70" s="71" t="s">
        <v>89</v>
      </c>
      <c r="C70" s="71"/>
      <c r="D70" s="71"/>
      <c r="E70" s="71"/>
      <c r="F70" s="71"/>
      <c r="G70" s="71"/>
      <c r="H70" s="71"/>
      <c r="I70" s="71"/>
      <c r="J70" s="71"/>
      <c r="K70" s="71"/>
    </row>
    <row r="71" spans="1:11" ht="31.5">
      <c r="A71" s="52">
        <v>65</v>
      </c>
      <c r="B71" s="27" t="s">
        <v>6</v>
      </c>
      <c r="C71" s="31">
        <f>C72+C73</f>
        <v>95666039.71000001</v>
      </c>
      <c r="D71" s="31">
        <f>D72+D73</f>
        <v>11495788</v>
      </c>
      <c r="E71" s="31">
        <f aca="true" t="shared" si="33" ref="E71:J71">E72+E73</f>
        <v>12608680</v>
      </c>
      <c r="F71" s="31">
        <f t="shared" si="33"/>
        <v>12862532.66</v>
      </c>
      <c r="G71" s="31">
        <f t="shared" si="33"/>
        <v>13892775</v>
      </c>
      <c r="H71" s="31">
        <f t="shared" si="33"/>
        <v>14845232.05</v>
      </c>
      <c r="I71" s="31">
        <f t="shared" si="33"/>
        <v>14852516</v>
      </c>
      <c r="J71" s="31">
        <f t="shared" si="33"/>
        <v>15108516</v>
      </c>
      <c r="K71" s="29"/>
    </row>
    <row r="72" spans="1:11" ht="15.75">
      <c r="A72" s="52">
        <v>66</v>
      </c>
      <c r="B72" s="27" t="s">
        <v>1</v>
      </c>
      <c r="C72" s="31">
        <f>C77</f>
        <v>49378300</v>
      </c>
      <c r="D72" s="31">
        <f aca="true" t="shared" si="34" ref="D72:J72">D77</f>
        <v>7733500</v>
      </c>
      <c r="E72" s="31">
        <f t="shared" si="34"/>
        <v>8255900</v>
      </c>
      <c r="F72" s="31">
        <f t="shared" si="34"/>
        <v>8255900</v>
      </c>
      <c r="G72" s="31">
        <f t="shared" si="34"/>
        <v>5923200</v>
      </c>
      <c r="H72" s="31">
        <f t="shared" si="34"/>
        <v>6153800</v>
      </c>
      <c r="I72" s="31">
        <f t="shared" si="34"/>
        <v>6400000</v>
      </c>
      <c r="J72" s="31">
        <f t="shared" si="34"/>
        <v>6656000</v>
      </c>
      <c r="K72" s="29"/>
    </row>
    <row r="73" spans="1:11" ht="15.75">
      <c r="A73" s="52">
        <v>67</v>
      </c>
      <c r="B73" s="27" t="s">
        <v>2</v>
      </c>
      <c r="C73" s="31">
        <f>D73+E73+F73+G73+H73+I73+J73</f>
        <v>46287739.71</v>
      </c>
      <c r="D73" s="31">
        <f>D75+D78</f>
        <v>3762288</v>
      </c>
      <c r="E73" s="31">
        <f aca="true" t="shared" si="35" ref="E73:J73">E75+E78</f>
        <v>4352780</v>
      </c>
      <c r="F73" s="31">
        <f t="shared" si="35"/>
        <v>4606632.66</v>
      </c>
      <c r="G73" s="31">
        <f t="shared" si="35"/>
        <v>7969575</v>
      </c>
      <c r="H73" s="31">
        <f t="shared" si="35"/>
        <v>8691432.05</v>
      </c>
      <c r="I73" s="31">
        <f t="shared" si="35"/>
        <v>8452516</v>
      </c>
      <c r="J73" s="31">
        <f t="shared" si="35"/>
        <v>8452516</v>
      </c>
      <c r="K73" s="29"/>
    </row>
    <row r="74" spans="1:11" ht="63">
      <c r="A74" s="52">
        <v>68</v>
      </c>
      <c r="B74" s="27" t="s">
        <v>79</v>
      </c>
      <c r="C74" s="31">
        <f>C75</f>
        <v>14429336</v>
      </c>
      <c r="D74" s="31">
        <f aca="true" t="shared" si="36" ref="D74:J74">D75</f>
        <v>1302070</v>
      </c>
      <c r="E74" s="31">
        <f t="shared" si="36"/>
        <v>1811510</v>
      </c>
      <c r="F74" s="31">
        <f t="shared" si="36"/>
        <v>2009408</v>
      </c>
      <c r="G74" s="31">
        <f t="shared" si="36"/>
        <v>2177700</v>
      </c>
      <c r="H74" s="31">
        <f t="shared" si="36"/>
        <v>2376216</v>
      </c>
      <c r="I74" s="31">
        <f t="shared" si="36"/>
        <v>2376216</v>
      </c>
      <c r="J74" s="31">
        <f t="shared" si="36"/>
        <v>2376216</v>
      </c>
      <c r="K74" s="29" t="s">
        <v>134</v>
      </c>
    </row>
    <row r="75" spans="1:11" ht="15.75">
      <c r="A75" s="52">
        <v>69</v>
      </c>
      <c r="B75" s="27" t="s">
        <v>2</v>
      </c>
      <c r="C75" s="31">
        <f>D75+E75+F75+G75+H75+I75+J75</f>
        <v>14429336</v>
      </c>
      <c r="D75" s="31">
        <v>1302070</v>
      </c>
      <c r="E75" s="31">
        <v>1811510</v>
      </c>
      <c r="F75" s="31">
        <v>2009408</v>
      </c>
      <c r="G75" s="31">
        <v>2177700</v>
      </c>
      <c r="H75" s="31">
        <v>2376216</v>
      </c>
      <c r="I75" s="31">
        <v>2376216</v>
      </c>
      <c r="J75" s="31">
        <v>2376216</v>
      </c>
      <c r="K75" s="29"/>
    </row>
    <row r="76" spans="1:11" ht="78.75">
      <c r="A76" s="52">
        <v>70</v>
      </c>
      <c r="B76" s="27" t="s">
        <v>80</v>
      </c>
      <c r="C76" s="31">
        <f>C77+C78</f>
        <v>81236703.71000001</v>
      </c>
      <c r="D76" s="31">
        <f>D77+D78</f>
        <v>10193718</v>
      </c>
      <c r="E76" s="31">
        <f aca="true" t="shared" si="37" ref="E76:J76">E77+E78</f>
        <v>10797170</v>
      </c>
      <c r="F76" s="31">
        <f t="shared" si="37"/>
        <v>10853124.66</v>
      </c>
      <c r="G76" s="31">
        <f t="shared" si="37"/>
        <v>11715075</v>
      </c>
      <c r="H76" s="31">
        <f t="shared" si="37"/>
        <v>12469016.05</v>
      </c>
      <c r="I76" s="31">
        <f t="shared" si="37"/>
        <v>12476300</v>
      </c>
      <c r="J76" s="31">
        <f t="shared" si="37"/>
        <v>12732300</v>
      </c>
      <c r="K76" s="29" t="s">
        <v>134</v>
      </c>
    </row>
    <row r="77" spans="1:11" ht="15.75">
      <c r="A77" s="52">
        <v>71</v>
      </c>
      <c r="B77" s="27" t="s">
        <v>1</v>
      </c>
      <c r="C77" s="31">
        <f>D77+E77+F77+G77+H77+I77+J77</f>
        <v>49378300</v>
      </c>
      <c r="D77" s="31">
        <v>7733500</v>
      </c>
      <c r="E77" s="31">
        <v>8255900</v>
      </c>
      <c r="F77" s="31">
        <v>8255900</v>
      </c>
      <c r="G77" s="31">
        <v>5923200</v>
      </c>
      <c r="H77" s="31">
        <v>6153800</v>
      </c>
      <c r="I77" s="31">
        <v>6400000</v>
      </c>
      <c r="J77" s="31">
        <v>6656000</v>
      </c>
      <c r="K77" s="29"/>
    </row>
    <row r="78" spans="1:11" ht="15.75">
      <c r="A78" s="52">
        <v>72</v>
      </c>
      <c r="B78" s="27" t="s">
        <v>2</v>
      </c>
      <c r="C78" s="31">
        <f>D78+E78+F78+G78+H78+I78+J78</f>
        <v>31858403.71</v>
      </c>
      <c r="D78" s="31">
        <v>2460218</v>
      </c>
      <c r="E78" s="31">
        <v>2541270</v>
      </c>
      <c r="F78" s="31">
        <v>2597224.66</v>
      </c>
      <c r="G78" s="31">
        <v>5791875</v>
      </c>
      <c r="H78" s="31">
        <v>6315216.05</v>
      </c>
      <c r="I78" s="31">
        <v>6076300</v>
      </c>
      <c r="J78" s="31">
        <v>6076300</v>
      </c>
      <c r="K78" s="29"/>
    </row>
    <row r="79" spans="1:11" ht="18.75">
      <c r="A79" s="52">
        <v>73</v>
      </c>
      <c r="B79" s="71" t="s">
        <v>90</v>
      </c>
      <c r="C79" s="71"/>
      <c r="D79" s="71"/>
      <c r="E79" s="71"/>
      <c r="F79" s="71"/>
      <c r="G79" s="71"/>
      <c r="H79" s="71"/>
      <c r="I79" s="71"/>
      <c r="J79" s="71"/>
      <c r="K79" s="71"/>
    </row>
    <row r="80" spans="1:11" ht="31.5">
      <c r="A80" s="52">
        <v>74</v>
      </c>
      <c r="B80" s="27" t="s">
        <v>7</v>
      </c>
      <c r="C80" s="31">
        <f>D80+E80+F80+G80+H80+I80+J80</f>
        <v>129877848.44999999</v>
      </c>
      <c r="D80" s="31">
        <f aca="true" t="shared" si="38" ref="D80:J80">D81+D82+D83</f>
        <v>22810586.09</v>
      </c>
      <c r="E80" s="31">
        <f t="shared" si="38"/>
        <v>10588840.17</v>
      </c>
      <c r="F80" s="31">
        <f t="shared" si="38"/>
        <v>9630078.11</v>
      </c>
      <c r="G80" s="31">
        <f t="shared" si="38"/>
        <v>16228595.48</v>
      </c>
      <c r="H80" s="31">
        <f t="shared" si="38"/>
        <v>29304738.6</v>
      </c>
      <c r="I80" s="31">
        <f t="shared" si="38"/>
        <v>36859910</v>
      </c>
      <c r="J80" s="31">
        <f t="shared" si="38"/>
        <v>4455100</v>
      </c>
      <c r="K80" s="29"/>
    </row>
    <row r="81" spans="1:11" ht="15.75">
      <c r="A81" s="52">
        <v>75</v>
      </c>
      <c r="B81" s="27" t="s">
        <v>0</v>
      </c>
      <c r="C81" s="31">
        <f>D81+E81+F81+G81+H81+I81+J81</f>
        <v>3030460</v>
      </c>
      <c r="D81" s="31">
        <f>D99+D128+D122+D125+D129+D132</f>
        <v>1087725</v>
      </c>
      <c r="E81" s="31">
        <f aca="true" t="shared" si="39" ref="E81:J81">E99+E128+E122+E125+E129+E132</f>
        <v>844631</v>
      </c>
      <c r="F81" s="31">
        <f t="shared" si="39"/>
        <v>1098104</v>
      </c>
      <c r="G81" s="31">
        <f>G99+G128+G122+G125+G132</f>
        <v>0</v>
      </c>
      <c r="H81" s="31">
        <f t="shared" si="39"/>
        <v>0</v>
      </c>
      <c r="I81" s="31">
        <f t="shared" si="39"/>
        <v>0</v>
      </c>
      <c r="J81" s="31">
        <f t="shared" si="39"/>
        <v>0</v>
      </c>
      <c r="K81" s="29"/>
    </row>
    <row r="82" spans="1:11" ht="15.75">
      <c r="A82" s="52">
        <v>76</v>
      </c>
      <c r="B82" s="27" t="s">
        <v>1</v>
      </c>
      <c r="C82" s="31">
        <f>D82+E82+F82+G82+H82+I82+J82</f>
        <v>53845667.59</v>
      </c>
      <c r="D82" s="31">
        <f>D85+D89+D93+D96+D115+D118+D122+D125+D129+D133+D137+D141</f>
        <v>11795300</v>
      </c>
      <c r="E82" s="31">
        <f aca="true" t="shared" si="40" ref="E82:J82">E85+E89+E93+E96+E115+E118+E122+E125+E129+E133+E137+E141</f>
        <v>3809000</v>
      </c>
      <c r="F82" s="31">
        <f t="shared" si="40"/>
        <v>1771107</v>
      </c>
      <c r="G82" s="31">
        <f>G85+G89+G93+G96+G115+G118+G122+G125+G129+G133+G137+G141+G100</f>
        <v>10030642</v>
      </c>
      <c r="H82" s="31">
        <f>H85+H89+H93+H96+H115+H118+H122+H125+H129+H133+H137+H141+H100+H144</f>
        <v>1916768.59</v>
      </c>
      <c r="I82" s="31">
        <f>I85+I89+I93+I96+I115+I118+I122+I125+I129+I133+I137+I141+I100+I144</f>
        <v>24522850</v>
      </c>
      <c r="J82" s="31">
        <f t="shared" si="40"/>
        <v>0</v>
      </c>
      <c r="K82" s="29"/>
    </row>
    <row r="83" spans="1:11" ht="15.75">
      <c r="A83" s="52">
        <v>77</v>
      </c>
      <c r="B83" s="27" t="s">
        <v>2</v>
      </c>
      <c r="C83" s="31">
        <f>D83+E83+F83+G83+H83+I83+J83</f>
        <v>73001720.86</v>
      </c>
      <c r="D83" s="31">
        <f>D86+D90+D97+D116+D119+D123+D126+D101+D94+D130+D134+D138+D142</f>
        <v>9927561.09</v>
      </c>
      <c r="E83" s="31">
        <f aca="true" t="shared" si="41" ref="E83:J83">E86+E90+E97+E116+E119+E123+E126+E101+E94+E130+E134+E138+E142</f>
        <v>5935209.17</v>
      </c>
      <c r="F83" s="31">
        <f t="shared" si="41"/>
        <v>6760867.11</v>
      </c>
      <c r="G83" s="31">
        <f t="shared" si="41"/>
        <v>6197953.48</v>
      </c>
      <c r="H83" s="31">
        <f t="shared" si="41"/>
        <v>27387970.01</v>
      </c>
      <c r="I83" s="31">
        <f t="shared" si="41"/>
        <v>12337060</v>
      </c>
      <c r="J83" s="31">
        <f t="shared" si="41"/>
        <v>4455100</v>
      </c>
      <c r="K83" s="29"/>
    </row>
    <row r="84" spans="1:11" ht="126">
      <c r="A84" s="52">
        <v>78</v>
      </c>
      <c r="B84" s="27" t="s">
        <v>169</v>
      </c>
      <c r="C84" s="31">
        <f aca="true" t="shared" si="42" ref="C84:J84">C85+C86</f>
        <v>33971169.11</v>
      </c>
      <c r="D84" s="31">
        <f t="shared" si="42"/>
        <v>6735701.09</v>
      </c>
      <c r="E84" s="31">
        <f>E85+E86</f>
        <v>1417206.47</v>
      </c>
      <c r="F84" s="31">
        <f t="shared" si="42"/>
        <v>0</v>
      </c>
      <c r="G84" s="31">
        <f t="shared" si="42"/>
        <v>547991.54</v>
      </c>
      <c r="H84" s="31">
        <f t="shared" si="42"/>
        <v>21772970.01</v>
      </c>
      <c r="I84" s="31">
        <f t="shared" si="42"/>
        <v>3497300</v>
      </c>
      <c r="J84" s="31">
        <f t="shared" si="42"/>
        <v>0</v>
      </c>
      <c r="K84" s="29" t="s">
        <v>135</v>
      </c>
    </row>
    <row r="85" spans="1:11" ht="15.75">
      <c r="A85" s="52">
        <v>79</v>
      </c>
      <c r="B85" s="27" t="s">
        <v>1</v>
      </c>
      <c r="C85" s="31">
        <f>D85+E85+F85+G85+H85+I85+J85</f>
        <v>3901800</v>
      </c>
      <c r="D85" s="31">
        <v>3339000</v>
      </c>
      <c r="E85" s="31">
        <v>562800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52">
        <v>80</v>
      </c>
      <c r="B86" s="27" t="s">
        <v>102</v>
      </c>
      <c r="C86" s="31">
        <f>D86+E86+F86+G86+H86+I86+J86</f>
        <v>30069369.11</v>
      </c>
      <c r="D86" s="31">
        <v>3396701.09</v>
      </c>
      <c r="E86" s="31">
        <v>854406.47</v>
      </c>
      <c r="F86" s="31">
        <v>0</v>
      </c>
      <c r="G86" s="31">
        <v>547991.54</v>
      </c>
      <c r="H86" s="31">
        <v>21772970.01</v>
      </c>
      <c r="I86" s="31">
        <v>3497300</v>
      </c>
      <c r="J86" s="31">
        <v>0</v>
      </c>
      <c r="K86" s="29"/>
    </row>
    <row r="87" spans="1:11" ht="31.5">
      <c r="A87" s="52">
        <v>81</v>
      </c>
      <c r="B87" s="27" t="s">
        <v>103</v>
      </c>
      <c r="C87" s="31">
        <f>D87+E87+F87+G87+H87+I87+J87</f>
        <v>29244142.53</v>
      </c>
      <c r="D87" s="31">
        <v>3396701.09</v>
      </c>
      <c r="E87" s="31">
        <v>577171.43</v>
      </c>
      <c r="F87" s="31">
        <v>0</v>
      </c>
      <c r="G87" s="31">
        <v>0</v>
      </c>
      <c r="H87" s="31">
        <f>H86</f>
        <v>21772970.01</v>
      </c>
      <c r="I87" s="31">
        <f>I86</f>
        <v>3497300</v>
      </c>
      <c r="J87" s="31">
        <f>J86</f>
        <v>0</v>
      </c>
      <c r="K87" s="29"/>
    </row>
    <row r="88" spans="1:11" ht="126">
      <c r="A88" s="52">
        <v>82</v>
      </c>
      <c r="B88" s="27" t="s">
        <v>104</v>
      </c>
      <c r="C88" s="31">
        <f>C89+C90</f>
        <v>24484310.1</v>
      </c>
      <c r="D88" s="31">
        <f>D89+D90</f>
        <v>2512100</v>
      </c>
      <c r="E88" s="31">
        <f aca="true" t="shared" si="43" ref="E88:J88">E89+E90</f>
        <v>1847823.36</v>
      </c>
      <c r="F88" s="31">
        <f t="shared" si="43"/>
        <v>4634186.74</v>
      </c>
      <c r="G88" s="31">
        <f t="shared" si="43"/>
        <v>6333000</v>
      </c>
      <c r="H88" s="31">
        <f t="shared" si="43"/>
        <v>2987100</v>
      </c>
      <c r="I88" s="31">
        <f t="shared" si="43"/>
        <v>2565000</v>
      </c>
      <c r="J88" s="31">
        <f t="shared" si="43"/>
        <v>3605100</v>
      </c>
      <c r="K88" s="29" t="s">
        <v>144</v>
      </c>
    </row>
    <row r="89" spans="1:11" ht="15.75">
      <c r="A89" s="52">
        <v>83</v>
      </c>
      <c r="B89" s="27" t="s">
        <v>1</v>
      </c>
      <c r="C89" s="45">
        <f>D89+E89+F89+G89+H89+I89+J89</f>
        <v>4853300</v>
      </c>
      <c r="D89" s="45">
        <v>1245100</v>
      </c>
      <c r="E89" s="45">
        <v>583000</v>
      </c>
      <c r="F89" s="45">
        <v>816900</v>
      </c>
      <c r="G89" s="45">
        <v>1786200</v>
      </c>
      <c r="H89" s="45">
        <v>422100</v>
      </c>
      <c r="I89" s="45">
        <v>0</v>
      </c>
      <c r="J89" s="45">
        <v>0</v>
      </c>
      <c r="K89" s="29"/>
    </row>
    <row r="90" spans="1:11" ht="15.75">
      <c r="A90" s="52">
        <v>84</v>
      </c>
      <c r="B90" s="27" t="s">
        <v>2</v>
      </c>
      <c r="C90" s="45">
        <f>D90+E90+F90+G90+H90+I90+J90</f>
        <v>19631010.1</v>
      </c>
      <c r="D90" s="45">
        <v>1267000</v>
      </c>
      <c r="E90" s="45">
        <v>1264823.36</v>
      </c>
      <c r="F90" s="45">
        <v>3817286.74</v>
      </c>
      <c r="G90" s="45">
        <v>4546800</v>
      </c>
      <c r="H90" s="45">
        <v>2565000</v>
      </c>
      <c r="I90" s="45">
        <v>2565000</v>
      </c>
      <c r="J90" s="45">
        <v>3605100</v>
      </c>
      <c r="K90" s="29"/>
    </row>
    <row r="91" spans="1:11" ht="31.5">
      <c r="A91" s="52">
        <v>85</v>
      </c>
      <c r="B91" s="27" t="s">
        <v>103</v>
      </c>
      <c r="C91" s="49">
        <f>D91+E91+F91+G91+H91+I91+J91</f>
        <v>8715406.520000001</v>
      </c>
      <c r="D91" s="48">
        <v>1267000</v>
      </c>
      <c r="E91" s="57">
        <v>1264823.36</v>
      </c>
      <c r="F91" s="48">
        <v>3817286.74</v>
      </c>
      <c r="G91" s="48">
        <v>1786200</v>
      </c>
      <c r="H91" s="48">
        <v>580096.42</v>
      </c>
      <c r="I91" s="48">
        <v>0</v>
      </c>
      <c r="J91" s="48">
        <v>0</v>
      </c>
      <c r="K91" s="46"/>
    </row>
    <row r="92" spans="1:11" ht="141.75">
      <c r="A92" s="52">
        <v>86</v>
      </c>
      <c r="B92" s="27" t="s">
        <v>120</v>
      </c>
      <c r="C92" s="31">
        <f>C93+C94</f>
        <v>6964555.65</v>
      </c>
      <c r="D92" s="47">
        <f>D93+D94</f>
        <v>1500000</v>
      </c>
      <c r="E92" s="47">
        <f aca="true" t="shared" si="44" ref="E92:J92">E93+E94</f>
        <v>2141865.6</v>
      </c>
      <c r="F92" s="47">
        <f t="shared" si="44"/>
        <v>3322690.05</v>
      </c>
      <c r="G92" s="47">
        <f t="shared" si="44"/>
        <v>0</v>
      </c>
      <c r="H92" s="47">
        <f t="shared" si="44"/>
        <v>0</v>
      </c>
      <c r="I92" s="47">
        <f t="shared" si="44"/>
        <v>0</v>
      </c>
      <c r="J92" s="47">
        <f t="shared" si="44"/>
        <v>0</v>
      </c>
      <c r="K92" s="29" t="s">
        <v>132</v>
      </c>
    </row>
    <row r="93" spans="1:11" ht="15.75">
      <c r="A93" s="52">
        <v>87</v>
      </c>
      <c r="B93" s="27" t="s">
        <v>1</v>
      </c>
      <c r="C93" s="31">
        <f>D93+E93+F93+G93+H93+I93+J93</f>
        <v>2338707</v>
      </c>
      <c r="D93" s="31">
        <v>750000</v>
      </c>
      <c r="E93" s="31">
        <v>634500</v>
      </c>
      <c r="F93" s="31">
        <v>954207</v>
      </c>
      <c r="G93" s="31">
        <v>0</v>
      </c>
      <c r="H93" s="31">
        <v>0</v>
      </c>
      <c r="I93" s="31">
        <v>0</v>
      </c>
      <c r="J93" s="31">
        <v>0</v>
      </c>
      <c r="K93" s="29"/>
    </row>
    <row r="94" spans="1:11" ht="15.75">
      <c r="A94" s="52">
        <v>88</v>
      </c>
      <c r="B94" s="27" t="s">
        <v>2</v>
      </c>
      <c r="C94" s="31">
        <f>D94+E94+F94+G94+H94+I94+J94</f>
        <v>4625848.65</v>
      </c>
      <c r="D94" s="31">
        <v>750000</v>
      </c>
      <c r="E94" s="31">
        <v>1507365.6</v>
      </c>
      <c r="F94" s="31">
        <v>2368483.05</v>
      </c>
      <c r="G94" s="31">
        <v>0</v>
      </c>
      <c r="H94" s="31">
        <v>0</v>
      </c>
      <c r="I94" s="31">
        <v>0</v>
      </c>
      <c r="J94" s="31">
        <v>0</v>
      </c>
      <c r="K94" s="29"/>
    </row>
    <row r="95" spans="1:11" ht="94.5">
      <c r="A95" s="52">
        <v>89</v>
      </c>
      <c r="B95" s="27" t="s">
        <v>83</v>
      </c>
      <c r="C95" s="31">
        <f>C96+C97</f>
        <v>350300</v>
      </c>
      <c r="D95" s="31">
        <f>D96+D97</f>
        <v>350300</v>
      </c>
      <c r="E95" s="31">
        <f aca="true" t="shared" si="45" ref="E95:J95">E96+E97</f>
        <v>0</v>
      </c>
      <c r="F95" s="31">
        <f t="shared" si="45"/>
        <v>0</v>
      </c>
      <c r="G95" s="31">
        <f t="shared" si="45"/>
        <v>0</v>
      </c>
      <c r="H95" s="31">
        <f t="shared" si="45"/>
        <v>0</v>
      </c>
      <c r="I95" s="31">
        <f t="shared" si="45"/>
        <v>0</v>
      </c>
      <c r="J95" s="31">
        <f t="shared" si="45"/>
        <v>0</v>
      </c>
      <c r="K95" s="29" t="s">
        <v>59</v>
      </c>
    </row>
    <row r="96" spans="1:11" ht="15.75">
      <c r="A96" s="52">
        <v>90</v>
      </c>
      <c r="B96" s="27" t="s">
        <v>1</v>
      </c>
      <c r="C96" s="31">
        <f aca="true" t="shared" si="46" ref="C96:C116">D96+E96+F96+G96+H96+I96+J96</f>
        <v>210200</v>
      </c>
      <c r="D96" s="31">
        <v>210200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15.75">
      <c r="A97" s="52">
        <v>91</v>
      </c>
      <c r="B97" s="27" t="s">
        <v>2</v>
      </c>
      <c r="C97" s="31">
        <f t="shared" si="46"/>
        <v>140100</v>
      </c>
      <c r="D97" s="31">
        <v>140100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29"/>
    </row>
    <row r="98" spans="1:11" ht="78.75">
      <c r="A98" s="52">
        <v>92</v>
      </c>
      <c r="B98" s="27" t="s">
        <v>123</v>
      </c>
      <c r="C98" s="45">
        <f>D98+E98+F98+G98+H98+I98+J98</f>
        <v>8003426.100000001</v>
      </c>
      <c r="D98" s="45">
        <f aca="true" t="shared" si="47" ref="D98:J98">D99+D100+D101</f>
        <v>1087725</v>
      </c>
      <c r="E98" s="45">
        <f t="shared" si="47"/>
        <v>1208252.74</v>
      </c>
      <c r="F98" s="45">
        <f t="shared" si="47"/>
        <v>2261234.32</v>
      </c>
      <c r="G98" s="45">
        <f t="shared" si="47"/>
        <v>1522274.04</v>
      </c>
      <c r="H98" s="67">
        <f>H99+H100+H101</f>
        <v>1223940</v>
      </c>
      <c r="I98" s="45">
        <f t="shared" si="47"/>
        <v>350000</v>
      </c>
      <c r="J98" s="45">
        <f t="shared" si="47"/>
        <v>350000</v>
      </c>
      <c r="K98" s="29" t="s">
        <v>137</v>
      </c>
    </row>
    <row r="99" spans="1:11" ht="15.75">
      <c r="A99" s="52">
        <v>93</v>
      </c>
      <c r="B99" s="27" t="s">
        <v>0</v>
      </c>
      <c r="C99" s="45">
        <f t="shared" si="46"/>
        <v>2731260</v>
      </c>
      <c r="D99" s="45">
        <f>D103+D107+D111</f>
        <v>1087725</v>
      </c>
      <c r="E99" s="45">
        <f aca="true" t="shared" si="48" ref="E99:J100">E103+E107+E111</f>
        <v>545431</v>
      </c>
      <c r="F99" s="45">
        <f t="shared" si="48"/>
        <v>1098104</v>
      </c>
      <c r="G99" s="45">
        <f t="shared" si="48"/>
        <v>0</v>
      </c>
      <c r="H99" s="67">
        <f t="shared" si="48"/>
        <v>0</v>
      </c>
      <c r="I99" s="45">
        <f t="shared" si="48"/>
        <v>0</v>
      </c>
      <c r="J99" s="45">
        <f t="shared" si="48"/>
        <v>0</v>
      </c>
      <c r="K99" s="45"/>
    </row>
    <row r="100" spans="1:11" ht="15.75">
      <c r="A100" s="52">
        <v>94</v>
      </c>
      <c r="B100" s="27" t="s">
        <v>1</v>
      </c>
      <c r="C100" s="45">
        <f t="shared" si="46"/>
        <v>3412364</v>
      </c>
      <c r="D100" s="45">
        <f>D104+D108+D112</f>
        <v>0</v>
      </c>
      <c r="E100" s="45">
        <f t="shared" si="48"/>
        <v>512821</v>
      </c>
      <c r="F100" s="45">
        <f t="shared" si="48"/>
        <v>833333</v>
      </c>
      <c r="G100" s="45">
        <v>1192270</v>
      </c>
      <c r="H100" s="67">
        <v>873940</v>
      </c>
      <c r="I100" s="45">
        <f t="shared" si="48"/>
        <v>0</v>
      </c>
      <c r="J100" s="45">
        <f t="shared" si="48"/>
        <v>0</v>
      </c>
      <c r="K100" s="49"/>
    </row>
    <row r="101" spans="1:11" ht="15.75">
      <c r="A101" s="52">
        <v>95</v>
      </c>
      <c r="B101" s="27" t="s">
        <v>2</v>
      </c>
      <c r="C101" s="45">
        <f t="shared" si="46"/>
        <v>1859802.1</v>
      </c>
      <c r="D101" s="45">
        <f aca="true" t="shared" si="49" ref="D101:J101">D105+D109+D113</f>
        <v>0</v>
      </c>
      <c r="E101" s="45">
        <f t="shared" si="49"/>
        <v>150000.74</v>
      </c>
      <c r="F101" s="45">
        <f>F105+F109+F113</f>
        <v>329797.32</v>
      </c>
      <c r="G101" s="45">
        <f t="shared" si="49"/>
        <v>330004.04</v>
      </c>
      <c r="H101" s="67">
        <v>350000</v>
      </c>
      <c r="I101" s="45">
        <f t="shared" si="49"/>
        <v>350000</v>
      </c>
      <c r="J101" s="45">
        <f t="shared" si="49"/>
        <v>350000</v>
      </c>
      <c r="K101" s="49"/>
    </row>
    <row r="102" spans="1:11" ht="47.25">
      <c r="A102" s="52">
        <v>96</v>
      </c>
      <c r="B102" s="59" t="s">
        <v>176</v>
      </c>
      <c r="C102" s="45">
        <f t="shared" si="46"/>
        <v>7161712.760000001</v>
      </c>
      <c r="D102" s="45">
        <f aca="true" t="shared" si="50" ref="D102:J102">D103+D104+D105</f>
        <v>1087725</v>
      </c>
      <c r="E102" s="45">
        <f t="shared" si="50"/>
        <v>1208252.74</v>
      </c>
      <c r="F102" s="45">
        <f t="shared" si="50"/>
        <v>1461234.32</v>
      </c>
      <c r="G102" s="45">
        <f t="shared" si="50"/>
        <v>1522274.04</v>
      </c>
      <c r="H102" s="67">
        <f t="shared" si="50"/>
        <v>1182226.66</v>
      </c>
      <c r="I102" s="45">
        <f t="shared" si="50"/>
        <v>350000</v>
      </c>
      <c r="J102" s="45">
        <f t="shared" si="50"/>
        <v>350000</v>
      </c>
      <c r="K102" s="45"/>
    </row>
    <row r="103" spans="1:11" ht="15.75">
      <c r="A103" s="52">
        <v>97</v>
      </c>
      <c r="B103" s="27" t="s">
        <v>0</v>
      </c>
      <c r="C103" s="45">
        <f t="shared" si="46"/>
        <v>1931260</v>
      </c>
      <c r="D103" s="45">
        <v>1087725</v>
      </c>
      <c r="E103" s="45">
        <v>545431</v>
      </c>
      <c r="F103" s="45">
        <v>298104</v>
      </c>
      <c r="G103" s="45">
        <v>0</v>
      </c>
      <c r="H103" s="67">
        <v>0</v>
      </c>
      <c r="I103" s="45">
        <v>0</v>
      </c>
      <c r="J103" s="45">
        <v>0</v>
      </c>
      <c r="K103" s="58"/>
    </row>
    <row r="104" spans="1:11" ht="15.75">
      <c r="A104" s="52">
        <v>98</v>
      </c>
      <c r="B104" s="27" t="s">
        <v>1</v>
      </c>
      <c r="C104" s="45">
        <f t="shared" si="46"/>
        <v>3412364</v>
      </c>
      <c r="D104" s="45">
        <v>0</v>
      </c>
      <c r="E104" s="45">
        <v>512821</v>
      </c>
      <c r="F104" s="45">
        <v>833333</v>
      </c>
      <c r="G104" s="45">
        <v>1192270</v>
      </c>
      <c r="H104" s="67">
        <v>873940</v>
      </c>
      <c r="I104" s="45">
        <v>0</v>
      </c>
      <c r="J104" s="45">
        <v>0</v>
      </c>
      <c r="K104" s="58"/>
    </row>
    <row r="105" spans="1:11" ht="15.75">
      <c r="A105" s="52">
        <v>99</v>
      </c>
      <c r="B105" s="27" t="s">
        <v>2</v>
      </c>
      <c r="C105" s="45">
        <f t="shared" si="46"/>
        <v>1818088.76</v>
      </c>
      <c r="D105" s="45">
        <v>0</v>
      </c>
      <c r="E105" s="45">
        <v>150000.74</v>
      </c>
      <c r="F105" s="45">
        <v>329797.32</v>
      </c>
      <c r="G105" s="45">
        <v>330004.04</v>
      </c>
      <c r="H105" s="67">
        <v>308286.66</v>
      </c>
      <c r="I105" s="45">
        <v>350000</v>
      </c>
      <c r="J105" s="45">
        <v>350000</v>
      </c>
      <c r="K105" s="58"/>
    </row>
    <row r="106" spans="1:11" ht="31.5">
      <c r="A106" s="52">
        <v>100</v>
      </c>
      <c r="B106" s="59" t="s">
        <v>107</v>
      </c>
      <c r="C106" s="45">
        <f t="shared" si="46"/>
        <v>800000</v>
      </c>
      <c r="D106" s="45">
        <f>D107+D108+D109</f>
        <v>0</v>
      </c>
      <c r="E106" s="45">
        <f aca="true" t="shared" si="51" ref="E106:J106">E107+E108+E109</f>
        <v>0</v>
      </c>
      <c r="F106" s="45">
        <f t="shared" si="51"/>
        <v>800000</v>
      </c>
      <c r="G106" s="45">
        <f t="shared" si="51"/>
        <v>0</v>
      </c>
      <c r="H106" s="45">
        <f t="shared" si="51"/>
        <v>0</v>
      </c>
      <c r="I106" s="45">
        <f t="shared" si="51"/>
        <v>0</v>
      </c>
      <c r="J106" s="45">
        <f t="shared" si="51"/>
        <v>0</v>
      </c>
      <c r="K106" s="45"/>
    </row>
    <row r="107" spans="1:11" ht="15.75">
      <c r="A107" s="52">
        <v>101</v>
      </c>
      <c r="B107" s="27" t="s">
        <v>0</v>
      </c>
      <c r="C107" s="45">
        <f t="shared" si="46"/>
        <v>800000</v>
      </c>
      <c r="D107" s="45">
        <v>0</v>
      </c>
      <c r="E107" s="45">
        <v>0</v>
      </c>
      <c r="F107" s="45">
        <v>800000</v>
      </c>
      <c r="G107" s="45">
        <v>0</v>
      </c>
      <c r="H107" s="45">
        <v>0</v>
      </c>
      <c r="I107" s="45">
        <v>0</v>
      </c>
      <c r="J107" s="45">
        <v>0</v>
      </c>
      <c r="K107" s="58"/>
    </row>
    <row r="108" spans="1:11" ht="15.75">
      <c r="A108" s="52">
        <v>102</v>
      </c>
      <c r="B108" s="27" t="s">
        <v>1</v>
      </c>
      <c r="C108" s="45">
        <f t="shared" si="46"/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58"/>
    </row>
    <row r="109" spans="1:11" ht="15.75">
      <c r="A109" s="52">
        <v>103</v>
      </c>
      <c r="B109" s="27" t="s">
        <v>2</v>
      </c>
      <c r="C109" s="45">
        <f t="shared" si="46"/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58"/>
    </row>
    <row r="110" spans="1:11" ht="63">
      <c r="A110" s="52">
        <v>104</v>
      </c>
      <c r="B110" s="59" t="s">
        <v>108</v>
      </c>
      <c r="C110" s="45">
        <f t="shared" si="46"/>
        <v>0</v>
      </c>
      <c r="D110" s="45">
        <f>D111+D112+D113</f>
        <v>0</v>
      </c>
      <c r="E110" s="45">
        <f aca="true" t="shared" si="52" ref="E110:J110">E111+E112+E113</f>
        <v>0</v>
      </c>
      <c r="F110" s="45">
        <f t="shared" si="52"/>
        <v>0</v>
      </c>
      <c r="G110" s="45">
        <f t="shared" si="52"/>
        <v>0</v>
      </c>
      <c r="H110" s="45">
        <f t="shared" si="52"/>
        <v>0</v>
      </c>
      <c r="I110" s="45">
        <f t="shared" si="52"/>
        <v>0</v>
      </c>
      <c r="J110" s="45">
        <f t="shared" si="52"/>
        <v>0</v>
      </c>
      <c r="K110" s="45"/>
    </row>
    <row r="111" spans="1:11" ht="15.75">
      <c r="A111" s="52">
        <v>105</v>
      </c>
      <c r="B111" s="27" t="s">
        <v>0</v>
      </c>
      <c r="C111" s="45">
        <f t="shared" si="46"/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58"/>
    </row>
    <row r="112" spans="1:11" ht="15.75">
      <c r="A112" s="52">
        <v>106</v>
      </c>
      <c r="B112" s="27" t="s">
        <v>1</v>
      </c>
      <c r="C112" s="45">
        <f t="shared" si="46"/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58"/>
    </row>
    <row r="113" spans="1:11" ht="15.75">
      <c r="A113" s="52">
        <v>107</v>
      </c>
      <c r="B113" s="27" t="s">
        <v>2</v>
      </c>
      <c r="C113" s="45">
        <f t="shared" si="46"/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58"/>
    </row>
    <row r="114" spans="1:11" ht="94.5">
      <c r="A114" s="52">
        <v>108</v>
      </c>
      <c r="B114" s="27" t="s">
        <v>124</v>
      </c>
      <c r="C114" s="31">
        <f>C116+C115</f>
        <v>40523483</v>
      </c>
      <c r="D114" s="31">
        <f>D116+D115</f>
        <v>10624760</v>
      </c>
      <c r="E114" s="31">
        <f aca="true" t="shared" si="53" ref="E114:J114">E116+E115</f>
        <v>2651113</v>
      </c>
      <c r="F114" s="31">
        <f t="shared" si="53"/>
        <v>0</v>
      </c>
      <c r="G114" s="31">
        <f t="shared" si="53"/>
        <v>0</v>
      </c>
      <c r="H114" s="31">
        <f t="shared" si="53"/>
        <v>0</v>
      </c>
      <c r="I114" s="31">
        <f t="shared" si="53"/>
        <v>27247610</v>
      </c>
      <c r="J114" s="31">
        <f t="shared" si="53"/>
        <v>0</v>
      </c>
      <c r="K114" s="29" t="s">
        <v>136</v>
      </c>
    </row>
    <row r="115" spans="1:11" ht="15.75">
      <c r="A115" s="52">
        <v>109</v>
      </c>
      <c r="B115" s="27" t="s">
        <v>179</v>
      </c>
      <c r="C115" s="31">
        <f t="shared" si="46"/>
        <v>32503350</v>
      </c>
      <c r="D115" s="31">
        <v>6251000</v>
      </c>
      <c r="E115" s="31">
        <v>1729500</v>
      </c>
      <c r="F115" s="31">
        <v>0</v>
      </c>
      <c r="G115" s="31">
        <v>0</v>
      </c>
      <c r="H115" s="31">
        <v>0</v>
      </c>
      <c r="I115" s="31">
        <v>24522850</v>
      </c>
      <c r="J115" s="31">
        <v>0</v>
      </c>
      <c r="K115" s="29"/>
    </row>
    <row r="116" spans="1:11" ht="15.75">
      <c r="A116" s="52">
        <v>110</v>
      </c>
      <c r="B116" s="27" t="s">
        <v>180</v>
      </c>
      <c r="C116" s="31">
        <f t="shared" si="46"/>
        <v>8020133</v>
      </c>
      <c r="D116" s="31">
        <v>4373760</v>
      </c>
      <c r="E116" s="31">
        <v>921613</v>
      </c>
      <c r="F116" s="31">
        <v>0</v>
      </c>
      <c r="G116" s="31">
        <v>0</v>
      </c>
      <c r="H116" s="31">
        <v>0</v>
      </c>
      <c r="I116" s="31">
        <v>2724760</v>
      </c>
      <c r="J116" s="31">
        <v>0</v>
      </c>
      <c r="K116" s="29"/>
    </row>
    <row r="117" spans="1:11" ht="78.75">
      <c r="A117" s="52">
        <v>111</v>
      </c>
      <c r="B117" s="27" t="s">
        <v>172</v>
      </c>
      <c r="C117" s="31">
        <f>C118+C119</f>
        <v>245300</v>
      </c>
      <c r="D117" s="31">
        <f aca="true" t="shared" si="54" ref="D117:J117">D118+D119</f>
        <v>0</v>
      </c>
      <c r="E117" s="31">
        <f t="shared" si="54"/>
        <v>0</v>
      </c>
      <c r="F117" s="31">
        <f t="shared" si="54"/>
        <v>245300</v>
      </c>
      <c r="G117" s="31">
        <f t="shared" si="54"/>
        <v>0</v>
      </c>
      <c r="H117" s="31">
        <f t="shared" si="54"/>
        <v>0</v>
      </c>
      <c r="I117" s="31">
        <f t="shared" si="54"/>
        <v>0</v>
      </c>
      <c r="J117" s="31">
        <f t="shared" si="54"/>
        <v>0</v>
      </c>
      <c r="K117" s="29" t="s">
        <v>136</v>
      </c>
    </row>
    <row r="118" spans="1:11" ht="15.75">
      <c r="A118" s="52">
        <v>112</v>
      </c>
      <c r="B118" s="27" t="s">
        <v>1</v>
      </c>
      <c r="C118" s="31">
        <f>D118+E118+G118+F118+H118+I118+J118</f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29"/>
    </row>
    <row r="119" spans="1:11" ht="15.75">
      <c r="A119" s="52">
        <v>113</v>
      </c>
      <c r="B119" s="27" t="s">
        <v>2</v>
      </c>
      <c r="C119" s="31">
        <f>D119+E119+G119+F119+H119+I119+J119</f>
        <v>245300</v>
      </c>
      <c r="D119" s="31">
        <v>0</v>
      </c>
      <c r="E119" s="31">
        <v>0</v>
      </c>
      <c r="F119" s="31">
        <v>245300</v>
      </c>
      <c r="G119" s="31">
        <v>0</v>
      </c>
      <c r="H119" s="31">
        <v>0</v>
      </c>
      <c r="I119" s="31">
        <v>0</v>
      </c>
      <c r="J119" s="31">
        <v>0</v>
      </c>
      <c r="K119" s="29"/>
    </row>
    <row r="120" spans="1:11" ht="141.75">
      <c r="A120" s="52">
        <v>114</v>
      </c>
      <c r="B120" s="27" t="s">
        <v>126</v>
      </c>
      <c r="C120" s="31">
        <f aca="true" t="shared" si="55" ref="C120:C126">D120+E120+G120+F120+H120+I120+J120</f>
        <v>1697200</v>
      </c>
      <c r="D120" s="31">
        <f>D122+D123</f>
        <v>0</v>
      </c>
      <c r="E120" s="31">
        <f>E121+E122+E123</f>
        <v>1697200</v>
      </c>
      <c r="F120" s="31">
        <f>F122+F123</f>
        <v>0</v>
      </c>
      <c r="G120" s="31">
        <f>G122+G123</f>
        <v>0</v>
      </c>
      <c r="H120" s="31">
        <f>H122+H123</f>
        <v>0</v>
      </c>
      <c r="I120" s="31">
        <f>I122+I123</f>
        <v>0</v>
      </c>
      <c r="J120" s="31">
        <f>J122+J123</f>
        <v>0</v>
      </c>
      <c r="K120" s="29" t="s">
        <v>145</v>
      </c>
    </row>
    <row r="121" spans="1:11" ht="15.75">
      <c r="A121" s="52">
        <v>115</v>
      </c>
      <c r="B121" s="27" t="s">
        <v>0</v>
      </c>
      <c r="C121" s="31">
        <f t="shared" si="55"/>
        <v>698000</v>
      </c>
      <c r="D121" s="31">
        <v>0</v>
      </c>
      <c r="E121" s="31">
        <v>698000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29"/>
    </row>
    <row r="122" spans="1:11" ht="15.75">
      <c r="A122" s="52">
        <v>116</v>
      </c>
      <c r="B122" s="27" t="s">
        <v>1</v>
      </c>
      <c r="C122" s="31">
        <f t="shared" si="55"/>
        <v>299200</v>
      </c>
      <c r="D122" s="31">
        <v>0</v>
      </c>
      <c r="E122" s="31">
        <v>299200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29"/>
    </row>
    <row r="123" spans="1:11" ht="15.75">
      <c r="A123" s="52">
        <v>117</v>
      </c>
      <c r="B123" s="27" t="s">
        <v>2</v>
      </c>
      <c r="C123" s="31">
        <f t="shared" si="55"/>
        <v>700000</v>
      </c>
      <c r="D123" s="31">
        <v>0</v>
      </c>
      <c r="E123" s="31">
        <v>700000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29"/>
    </row>
    <row r="124" spans="1:11" ht="63">
      <c r="A124" s="52">
        <v>118</v>
      </c>
      <c r="B124" s="27" t="s">
        <v>127</v>
      </c>
      <c r="C124" s="31">
        <f t="shared" si="55"/>
        <v>537000</v>
      </c>
      <c r="D124" s="31">
        <f>D125+D126</f>
        <v>0</v>
      </c>
      <c r="E124" s="31">
        <f aca="true" t="shared" si="56" ref="E124:J124">E125+E126</f>
        <v>537000</v>
      </c>
      <c r="F124" s="31">
        <f t="shared" si="56"/>
        <v>0</v>
      </c>
      <c r="G124" s="31">
        <f t="shared" si="56"/>
        <v>0</v>
      </c>
      <c r="H124" s="31">
        <f t="shared" si="56"/>
        <v>0</v>
      </c>
      <c r="I124" s="31">
        <f t="shared" si="56"/>
        <v>0</v>
      </c>
      <c r="J124" s="31">
        <f t="shared" si="56"/>
        <v>0</v>
      </c>
      <c r="K124" s="29" t="s">
        <v>138</v>
      </c>
    </row>
    <row r="125" spans="1:11" ht="15.75">
      <c r="A125" s="52">
        <v>119</v>
      </c>
      <c r="B125" s="27" t="s">
        <v>1</v>
      </c>
      <c r="C125" s="31">
        <f t="shared" si="55"/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29"/>
    </row>
    <row r="126" spans="1:11" ht="15.75">
      <c r="A126" s="52">
        <v>120</v>
      </c>
      <c r="B126" s="27" t="s">
        <v>2</v>
      </c>
      <c r="C126" s="31">
        <f t="shared" si="55"/>
        <v>537000</v>
      </c>
      <c r="D126" s="31">
        <v>0</v>
      </c>
      <c r="E126" s="31">
        <v>537000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29"/>
    </row>
    <row r="127" spans="1:11" ht="204.75">
      <c r="A127" s="52">
        <v>121</v>
      </c>
      <c r="B127" s="27" t="s">
        <v>148</v>
      </c>
      <c r="C127" s="31">
        <f aca="true" t="shared" si="57" ref="C127:C134">D127+E127+F127+G127+H127+I127+J127</f>
        <v>2562172</v>
      </c>
      <c r="D127" s="31">
        <f>D128+D129+D130</f>
        <v>0</v>
      </c>
      <c r="E127" s="31">
        <f aca="true" t="shared" si="58" ref="E127:J127">E128+E129+E130</f>
        <v>0</v>
      </c>
      <c r="F127" s="31">
        <f t="shared" si="58"/>
        <v>0</v>
      </c>
      <c r="G127" s="31">
        <f t="shared" si="58"/>
        <v>2562172</v>
      </c>
      <c r="H127" s="31">
        <f t="shared" si="58"/>
        <v>0</v>
      </c>
      <c r="I127" s="31">
        <f t="shared" si="58"/>
        <v>0</v>
      </c>
      <c r="J127" s="31">
        <f t="shared" si="58"/>
        <v>0</v>
      </c>
      <c r="K127" s="29" t="s">
        <v>145</v>
      </c>
    </row>
    <row r="128" spans="1:11" ht="15.75">
      <c r="A128" s="52">
        <v>122</v>
      </c>
      <c r="B128" s="27" t="s">
        <v>0</v>
      </c>
      <c r="C128" s="31">
        <f t="shared" si="57"/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29"/>
    </row>
    <row r="129" spans="1:11" ht="15.75">
      <c r="A129" s="52">
        <v>123</v>
      </c>
      <c r="B129" s="27" t="s">
        <v>1</v>
      </c>
      <c r="C129" s="31">
        <f t="shared" si="57"/>
        <v>2052172</v>
      </c>
      <c r="D129" s="31">
        <v>0</v>
      </c>
      <c r="E129" s="31">
        <v>0</v>
      </c>
      <c r="F129" s="31">
        <v>0</v>
      </c>
      <c r="G129" s="31">
        <v>2052172</v>
      </c>
      <c r="H129" s="31">
        <v>0</v>
      </c>
      <c r="I129" s="31">
        <v>0</v>
      </c>
      <c r="J129" s="31">
        <v>0</v>
      </c>
      <c r="K129" s="29"/>
    </row>
    <row r="130" spans="1:11" ht="15.75">
      <c r="A130" s="52">
        <v>124</v>
      </c>
      <c r="B130" s="27" t="s">
        <v>2</v>
      </c>
      <c r="C130" s="31">
        <f t="shared" si="57"/>
        <v>510000</v>
      </c>
      <c r="D130" s="31">
        <v>0</v>
      </c>
      <c r="E130" s="31">
        <v>0</v>
      </c>
      <c r="F130" s="31">
        <v>0</v>
      </c>
      <c r="G130" s="31">
        <v>510000</v>
      </c>
      <c r="H130" s="31">
        <v>0</v>
      </c>
      <c r="I130" s="31">
        <v>0</v>
      </c>
      <c r="J130" s="31">
        <v>0</v>
      </c>
      <c r="K130" s="29"/>
    </row>
    <row r="131" spans="1:11" ht="110.25">
      <c r="A131" s="52">
        <v>125</v>
      </c>
      <c r="B131" s="27" t="s">
        <v>152</v>
      </c>
      <c r="C131" s="31">
        <f t="shared" si="57"/>
        <v>5648356.49</v>
      </c>
      <c r="D131" s="31">
        <f aca="true" t="shared" si="59" ref="D131:J131">D132+D133+D134</f>
        <v>0</v>
      </c>
      <c r="E131" s="31">
        <f t="shared" si="59"/>
        <v>0</v>
      </c>
      <c r="F131" s="31">
        <f t="shared" si="59"/>
        <v>0</v>
      </c>
      <c r="G131" s="31">
        <f t="shared" si="59"/>
        <v>5263157.9</v>
      </c>
      <c r="H131" s="31">
        <f t="shared" si="59"/>
        <v>385198.59</v>
      </c>
      <c r="I131" s="31">
        <f t="shared" si="59"/>
        <v>0</v>
      </c>
      <c r="J131" s="31">
        <f t="shared" si="59"/>
        <v>0</v>
      </c>
      <c r="K131" s="29" t="s">
        <v>155</v>
      </c>
    </row>
    <row r="132" spans="1:11" ht="15.75">
      <c r="A132" s="52">
        <v>126</v>
      </c>
      <c r="B132" s="27" t="s">
        <v>0</v>
      </c>
      <c r="C132" s="31">
        <f t="shared" si="57"/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29"/>
    </row>
    <row r="133" spans="1:11" ht="15.75">
      <c r="A133" s="52">
        <v>127</v>
      </c>
      <c r="B133" s="27" t="s">
        <v>1</v>
      </c>
      <c r="C133" s="31">
        <f t="shared" si="57"/>
        <v>5385198.59</v>
      </c>
      <c r="D133" s="31">
        <v>0</v>
      </c>
      <c r="E133" s="31">
        <v>0</v>
      </c>
      <c r="F133" s="31">
        <v>0</v>
      </c>
      <c r="G133" s="31">
        <v>5000000</v>
      </c>
      <c r="H133" s="31">
        <v>385198.59</v>
      </c>
      <c r="I133" s="31">
        <v>0</v>
      </c>
      <c r="J133" s="31">
        <v>0</v>
      </c>
      <c r="K133" s="29"/>
    </row>
    <row r="134" spans="1:11" ht="15.75">
      <c r="A134" s="52">
        <v>128</v>
      </c>
      <c r="B134" s="27" t="s">
        <v>2</v>
      </c>
      <c r="C134" s="31">
        <f t="shared" si="57"/>
        <v>263157.9</v>
      </c>
      <c r="D134" s="31">
        <v>0</v>
      </c>
      <c r="E134" s="31">
        <v>0</v>
      </c>
      <c r="F134" s="31">
        <v>0</v>
      </c>
      <c r="G134" s="31">
        <v>263157.9</v>
      </c>
      <c r="H134" s="31">
        <v>0</v>
      </c>
      <c r="I134" s="31">
        <v>0</v>
      </c>
      <c r="J134" s="31">
        <v>0</v>
      </c>
      <c r="K134" s="29"/>
    </row>
    <row r="135" spans="1:11" ht="78.75">
      <c r="A135" s="52">
        <v>129</v>
      </c>
      <c r="B135" s="27" t="s">
        <v>170</v>
      </c>
      <c r="C135" s="31">
        <f aca="true" t="shared" si="60" ref="C135:C142">D135+E135+F135+G135+H135+I135+J135</f>
        <v>1000000</v>
      </c>
      <c r="D135" s="31">
        <f aca="true" t="shared" si="61" ref="D135:J135">D136+D137+D138</f>
        <v>0</v>
      </c>
      <c r="E135" s="31">
        <f t="shared" si="61"/>
        <v>0</v>
      </c>
      <c r="F135" s="31">
        <f t="shared" si="61"/>
        <v>0</v>
      </c>
      <c r="G135" s="31">
        <f t="shared" si="61"/>
        <v>0</v>
      </c>
      <c r="H135" s="31">
        <f t="shared" si="61"/>
        <v>0</v>
      </c>
      <c r="I135" s="31">
        <f t="shared" si="61"/>
        <v>500000</v>
      </c>
      <c r="J135" s="31">
        <f t="shared" si="61"/>
        <v>500000</v>
      </c>
      <c r="K135" s="29" t="s">
        <v>137</v>
      </c>
    </row>
    <row r="136" spans="1:11" ht="15.75">
      <c r="A136" s="52">
        <v>130</v>
      </c>
      <c r="B136" s="27" t="s">
        <v>0</v>
      </c>
      <c r="C136" s="31">
        <f t="shared" si="60"/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29"/>
    </row>
    <row r="137" spans="1:11" ht="15.75">
      <c r="A137" s="52">
        <v>131</v>
      </c>
      <c r="B137" s="27" t="s">
        <v>1</v>
      </c>
      <c r="C137" s="31">
        <f t="shared" si="60"/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29"/>
    </row>
    <row r="138" spans="1:11" ht="15.75">
      <c r="A138" s="52">
        <v>132</v>
      </c>
      <c r="B138" s="27" t="s">
        <v>2</v>
      </c>
      <c r="C138" s="31">
        <f t="shared" si="60"/>
        <v>1000000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500000</v>
      </c>
      <c r="J138" s="31">
        <v>500000</v>
      </c>
      <c r="K138" s="29"/>
    </row>
    <row r="139" spans="1:11" ht="63">
      <c r="A139" s="52">
        <v>133</v>
      </c>
      <c r="B139" s="27" t="s">
        <v>171</v>
      </c>
      <c r="C139" s="31">
        <f t="shared" si="60"/>
        <v>5400000</v>
      </c>
      <c r="D139" s="31">
        <f aca="true" t="shared" si="62" ref="D139:I139">D140+D141+D142</f>
        <v>0</v>
      </c>
      <c r="E139" s="31">
        <f t="shared" si="62"/>
        <v>0</v>
      </c>
      <c r="F139" s="31">
        <f t="shared" si="62"/>
        <v>0</v>
      </c>
      <c r="G139" s="31">
        <f t="shared" si="62"/>
        <v>0</v>
      </c>
      <c r="H139" s="31">
        <f t="shared" si="62"/>
        <v>2700000</v>
      </c>
      <c r="I139" s="31">
        <f t="shared" si="62"/>
        <v>2700000</v>
      </c>
      <c r="J139" s="31">
        <v>0</v>
      </c>
      <c r="K139" s="29" t="s">
        <v>137</v>
      </c>
    </row>
    <row r="140" spans="1:11" ht="15.75">
      <c r="A140" s="52">
        <v>134</v>
      </c>
      <c r="B140" s="27" t="s">
        <v>0</v>
      </c>
      <c r="C140" s="31">
        <f t="shared" si="60"/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29"/>
    </row>
    <row r="141" spans="1:11" ht="18.75" customHeight="1">
      <c r="A141" s="52">
        <v>135</v>
      </c>
      <c r="B141" s="27" t="s">
        <v>1</v>
      </c>
      <c r="C141" s="31">
        <f t="shared" si="60"/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29"/>
    </row>
    <row r="142" spans="1:11" ht="15.75">
      <c r="A142" s="52">
        <v>136</v>
      </c>
      <c r="B142" s="27" t="s">
        <v>2</v>
      </c>
      <c r="C142" s="31">
        <f t="shared" si="60"/>
        <v>5400000</v>
      </c>
      <c r="D142" s="31">
        <v>0</v>
      </c>
      <c r="E142" s="31">
        <v>0</v>
      </c>
      <c r="F142" s="31">
        <v>0</v>
      </c>
      <c r="G142" s="31">
        <v>0</v>
      </c>
      <c r="H142" s="31">
        <v>2700000</v>
      </c>
      <c r="I142" s="31">
        <v>2700000</v>
      </c>
      <c r="J142" s="31">
        <v>0</v>
      </c>
      <c r="K142" s="29"/>
    </row>
    <row r="143" spans="1:11" ht="63">
      <c r="A143" s="52">
        <v>137</v>
      </c>
      <c r="B143" s="27" t="s">
        <v>174</v>
      </c>
      <c r="C143" s="31">
        <f>C144</f>
        <v>235530</v>
      </c>
      <c r="D143" s="31">
        <f aca="true" t="shared" si="63" ref="D143:J143">D144</f>
        <v>0</v>
      </c>
      <c r="E143" s="31">
        <f t="shared" si="63"/>
        <v>0</v>
      </c>
      <c r="F143" s="31">
        <f t="shared" si="63"/>
        <v>0</v>
      </c>
      <c r="G143" s="31">
        <f t="shared" si="63"/>
        <v>0</v>
      </c>
      <c r="H143" s="31">
        <f t="shared" si="63"/>
        <v>235530</v>
      </c>
      <c r="I143" s="31">
        <f t="shared" si="63"/>
        <v>0</v>
      </c>
      <c r="J143" s="31">
        <f t="shared" si="63"/>
        <v>0</v>
      </c>
      <c r="K143" s="29"/>
    </row>
    <row r="144" spans="1:11" ht="15.75">
      <c r="A144" s="52">
        <v>138</v>
      </c>
      <c r="B144" s="27" t="s">
        <v>1</v>
      </c>
      <c r="C144" s="31">
        <f>D144+E144+F144+G144+H144+I144+J144</f>
        <v>235530</v>
      </c>
      <c r="D144" s="31">
        <v>0</v>
      </c>
      <c r="E144" s="31">
        <v>0</v>
      </c>
      <c r="F144" s="31">
        <v>0</v>
      </c>
      <c r="G144" s="31">
        <v>0</v>
      </c>
      <c r="H144" s="31">
        <v>235530</v>
      </c>
      <c r="I144" s="31">
        <v>0</v>
      </c>
      <c r="J144" s="31">
        <v>0</v>
      </c>
      <c r="K144" s="29"/>
    </row>
    <row r="145" spans="1:11" ht="18.75">
      <c r="A145" s="52">
        <v>139</v>
      </c>
      <c r="B145" s="71" t="s">
        <v>19</v>
      </c>
      <c r="C145" s="71"/>
      <c r="D145" s="71"/>
      <c r="E145" s="71"/>
      <c r="F145" s="71"/>
      <c r="G145" s="71"/>
      <c r="H145" s="71"/>
      <c r="I145" s="71"/>
      <c r="J145" s="71"/>
      <c r="K145" s="71"/>
    </row>
    <row r="146" spans="1:11" ht="31.5">
      <c r="A146" s="52">
        <v>140</v>
      </c>
      <c r="B146" s="27" t="s">
        <v>20</v>
      </c>
      <c r="C146" s="31">
        <f aca="true" t="shared" si="64" ref="C146:J146">C147+C148</f>
        <v>91773834.34</v>
      </c>
      <c r="D146" s="31">
        <f t="shared" si="64"/>
        <v>9488906</v>
      </c>
      <c r="E146" s="31">
        <f t="shared" si="64"/>
        <v>10289426</v>
      </c>
      <c r="F146" s="31">
        <f t="shared" si="64"/>
        <v>9325242.129999999</v>
      </c>
      <c r="G146" s="31">
        <f t="shared" si="64"/>
        <v>10493426.04</v>
      </c>
      <c r="H146" s="31">
        <f t="shared" si="64"/>
        <v>30095634.17</v>
      </c>
      <c r="I146" s="31">
        <f t="shared" si="64"/>
        <v>11040600</v>
      </c>
      <c r="J146" s="31">
        <f t="shared" si="64"/>
        <v>11040600</v>
      </c>
      <c r="K146" s="29"/>
    </row>
    <row r="147" spans="1:11" ht="15.75">
      <c r="A147" s="52">
        <v>141</v>
      </c>
      <c r="B147" s="27" t="s">
        <v>2</v>
      </c>
      <c r="C147" s="31">
        <f aca="true" t="shared" si="65" ref="C147:J147">C150+C152+C154</f>
        <v>77871834.34</v>
      </c>
      <c r="D147" s="31">
        <f t="shared" si="65"/>
        <v>9488906</v>
      </c>
      <c r="E147" s="31">
        <f>E150+E152+E154</f>
        <v>10289426</v>
      </c>
      <c r="F147" s="31">
        <f t="shared" si="65"/>
        <v>9325242.129999999</v>
      </c>
      <c r="G147" s="31">
        <f t="shared" si="65"/>
        <v>10493426.04</v>
      </c>
      <c r="H147" s="31">
        <f t="shared" si="65"/>
        <v>16193634.17</v>
      </c>
      <c r="I147" s="31">
        <f t="shared" si="65"/>
        <v>11040600</v>
      </c>
      <c r="J147" s="31">
        <f t="shared" si="65"/>
        <v>11040600</v>
      </c>
      <c r="K147" s="29"/>
    </row>
    <row r="148" spans="1:11" ht="15.75">
      <c r="A148" s="52">
        <v>142</v>
      </c>
      <c r="B148" s="27" t="s">
        <v>1</v>
      </c>
      <c r="C148" s="31">
        <f aca="true" t="shared" si="66" ref="C148:J148">C156</f>
        <v>13902000</v>
      </c>
      <c r="D148" s="31">
        <f t="shared" si="66"/>
        <v>0</v>
      </c>
      <c r="E148" s="31">
        <f t="shared" si="66"/>
        <v>0</v>
      </c>
      <c r="F148" s="31">
        <f t="shared" si="66"/>
        <v>0</v>
      </c>
      <c r="G148" s="31">
        <f t="shared" si="66"/>
        <v>0</v>
      </c>
      <c r="H148" s="31">
        <f>H156</f>
        <v>13902000</v>
      </c>
      <c r="I148" s="31">
        <f t="shared" si="66"/>
        <v>0</v>
      </c>
      <c r="J148" s="31">
        <f t="shared" si="66"/>
        <v>0</v>
      </c>
      <c r="K148" s="29"/>
    </row>
    <row r="149" spans="1:11" ht="94.5">
      <c r="A149" s="52">
        <v>143</v>
      </c>
      <c r="B149" s="27" t="s">
        <v>85</v>
      </c>
      <c r="C149" s="31">
        <f>C150</f>
        <v>50174820.3</v>
      </c>
      <c r="D149" s="31">
        <f aca="true" t="shared" si="67" ref="D149:J149">D150</f>
        <v>6401533</v>
      </c>
      <c r="E149" s="31">
        <f t="shared" si="67"/>
        <v>8008845</v>
      </c>
      <c r="F149" s="31">
        <f t="shared" si="67"/>
        <v>7159229.13</v>
      </c>
      <c r="G149" s="31">
        <f t="shared" si="67"/>
        <v>0</v>
      </c>
      <c r="H149" s="31">
        <f t="shared" si="67"/>
        <v>12970427.17</v>
      </c>
      <c r="I149" s="31">
        <f t="shared" si="67"/>
        <v>7817393</v>
      </c>
      <c r="J149" s="31">
        <f t="shared" si="67"/>
        <v>7817393</v>
      </c>
      <c r="K149" s="29" t="s">
        <v>139</v>
      </c>
    </row>
    <row r="150" spans="1:11" ht="15.75">
      <c r="A150" s="52">
        <v>144</v>
      </c>
      <c r="B150" s="27" t="s">
        <v>2</v>
      </c>
      <c r="C150" s="31">
        <f aca="true" t="shared" si="68" ref="C150:C156">D150+E150+F150+G150+H150+I150+J150</f>
        <v>50174820.3</v>
      </c>
      <c r="D150" s="31">
        <v>6401533</v>
      </c>
      <c r="E150" s="31">
        <v>8008845</v>
      </c>
      <c r="F150" s="31">
        <v>7159229.13</v>
      </c>
      <c r="G150" s="31">
        <v>0</v>
      </c>
      <c r="H150" s="31">
        <v>12970427.17</v>
      </c>
      <c r="I150" s="31">
        <v>7817393</v>
      </c>
      <c r="J150" s="31">
        <v>7817393</v>
      </c>
      <c r="K150" s="29"/>
    </row>
    <row r="151" spans="1:11" ht="63">
      <c r="A151" s="52">
        <v>145</v>
      </c>
      <c r="B151" s="27" t="s">
        <v>149</v>
      </c>
      <c r="C151" s="31">
        <f t="shared" si="68"/>
        <v>25572014.04</v>
      </c>
      <c r="D151" s="31">
        <f>D152</f>
        <v>2712373</v>
      </c>
      <c r="E151" s="31">
        <f aca="true" t="shared" si="69" ref="E151:J151">E152</f>
        <v>1980581</v>
      </c>
      <c r="F151" s="31">
        <f t="shared" si="69"/>
        <v>1916013</v>
      </c>
      <c r="G151" s="31">
        <f>G152</f>
        <v>10193426.04</v>
      </c>
      <c r="H151" s="31">
        <f t="shared" si="69"/>
        <v>2923207</v>
      </c>
      <c r="I151" s="31">
        <f t="shared" si="69"/>
        <v>2923207</v>
      </c>
      <c r="J151" s="31">
        <f t="shared" si="69"/>
        <v>2923207</v>
      </c>
      <c r="K151" s="29" t="s">
        <v>139</v>
      </c>
    </row>
    <row r="152" spans="1:11" ht="15.75">
      <c r="A152" s="52">
        <v>146</v>
      </c>
      <c r="B152" s="27" t="s">
        <v>2</v>
      </c>
      <c r="C152" s="31">
        <f t="shared" si="68"/>
        <v>25572014.04</v>
      </c>
      <c r="D152" s="31">
        <v>2712373</v>
      </c>
      <c r="E152" s="31">
        <v>1980581</v>
      </c>
      <c r="F152" s="31">
        <v>1916013</v>
      </c>
      <c r="G152" s="31">
        <v>10193426.04</v>
      </c>
      <c r="H152" s="31">
        <v>2923207</v>
      </c>
      <c r="I152" s="31">
        <v>2923207</v>
      </c>
      <c r="J152" s="31">
        <v>2923207</v>
      </c>
      <c r="K152" s="29"/>
    </row>
    <row r="153" spans="1:11" ht="63">
      <c r="A153" s="52">
        <v>147</v>
      </c>
      <c r="B153" s="27" t="s">
        <v>87</v>
      </c>
      <c r="C153" s="31">
        <f t="shared" si="68"/>
        <v>2125000</v>
      </c>
      <c r="D153" s="31">
        <f>D154</f>
        <v>375000</v>
      </c>
      <c r="E153" s="31">
        <f aca="true" t="shared" si="70" ref="E153:J155">E154</f>
        <v>300000</v>
      </c>
      <c r="F153" s="31">
        <f t="shared" si="70"/>
        <v>250000</v>
      </c>
      <c r="G153" s="31">
        <f t="shared" si="70"/>
        <v>300000</v>
      </c>
      <c r="H153" s="31">
        <f t="shared" si="70"/>
        <v>300000</v>
      </c>
      <c r="I153" s="31">
        <f t="shared" si="70"/>
        <v>300000</v>
      </c>
      <c r="J153" s="31">
        <f t="shared" si="70"/>
        <v>300000</v>
      </c>
      <c r="K153" s="29" t="s">
        <v>146</v>
      </c>
    </row>
    <row r="154" spans="1:11" ht="15.75">
      <c r="A154" s="52">
        <v>148</v>
      </c>
      <c r="B154" s="27" t="s">
        <v>2</v>
      </c>
      <c r="C154" s="31">
        <f t="shared" si="68"/>
        <v>2125000</v>
      </c>
      <c r="D154" s="31">
        <v>375000</v>
      </c>
      <c r="E154" s="31">
        <v>300000</v>
      </c>
      <c r="F154" s="31">
        <v>250000</v>
      </c>
      <c r="G154" s="31">
        <v>300000</v>
      </c>
      <c r="H154" s="31">
        <v>300000</v>
      </c>
      <c r="I154" s="31">
        <v>300000</v>
      </c>
      <c r="J154" s="31">
        <v>300000</v>
      </c>
      <c r="K154" s="29"/>
    </row>
    <row r="155" spans="1:11" ht="78.75">
      <c r="A155" s="52">
        <v>149</v>
      </c>
      <c r="B155" s="69" t="s">
        <v>178</v>
      </c>
      <c r="C155" s="31">
        <f t="shared" si="68"/>
        <v>13902000</v>
      </c>
      <c r="D155" s="31">
        <f>D156</f>
        <v>0</v>
      </c>
      <c r="E155" s="31">
        <f t="shared" si="70"/>
        <v>0</v>
      </c>
      <c r="F155" s="31">
        <f t="shared" si="70"/>
        <v>0</v>
      </c>
      <c r="G155" s="31">
        <f t="shared" si="70"/>
        <v>0</v>
      </c>
      <c r="H155" s="31">
        <f t="shared" si="70"/>
        <v>13902000</v>
      </c>
      <c r="I155" s="31">
        <f t="shared" si="70"/>
        <v>0</v>
      </c>
      <c r="J155" s="31">
        <f t="shared" si="70"/>
        <v>0</v>
      </c>
      <c r="K155" s="68"/>
    </row>
    <row r="156" spans="1:11" ht="15.75">
      <c r="A156" s="52">
        <v>150</v>
      </c>
      <c r="B156" s="70" t="s">
        <v>1</v>
      </c>
      <c r="C156" s="31">
        <f t="shared" si="68"/>
        <v>13902000</v>
      </c>
      <c r="D156" s="31">
        <v>0</v>
      </c>
      <c r="E156" s="31">
        <v>0</v>
      </c>
      <c r="F156" s="31">
        <v>0</v>
      </c>
      <c r="G156" s="31">
        <v>0</v>
      </c>
      <c r="H156" s="31">
        <v>13902000</v>
      </c>
      <c r="I156" s="31">
        <v>0</v>
      </c>
      <c r="J156" s="31">
        <v>0</v>
      </c>
      <c r="K156" s="68"/>
    </row>
    <row r="157" ht="15.75">
      <c r="B157" s="4" t="s">
        <v>181</v>
      </c>
    </row>
  </sheetData>
  <sheetProtection/>
  <mergeCells count="10">
    <mergeCell ref="B145:K145"/>
    <mergeCell ref="B60:K60"/>
    <mergeCell ref="B70:K70"/>
    <mergeCell ref="B79:K79"/>
    <mergeCell ref="G1:K1"/>
    <mergeCell ref="G2:K2"/>
    <mergeCell ref="A3:K3"/>
    <mergeCell ref="C5:J5"/>
    <mergeCell ref="B11:K11"/>
    <mergeCell ref="B34:K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SheetLayoutView="100" zoomScalePageLayoutView="0" workbookViewId="0" topLeftCell="A13">
      <selection activeCell="A4" sqref="A4:K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2" t="s">
        <v>96</v>
      </c>
      <c r="I1" s="72"/>
      <c r="J1" s="72"/>
      <c r="K1" s="72"/>
    </row>
    <row r="2" spans="8:11" ht="14.25" customHeight="1">
      <c r="H2" s="72"/>
      <c r="I2" s="72"/>
      <c r="J2" s="72"/>
      <c r="K2" s="72"/>
    </row>
    <row r="3" spans="1:11" ht="24.75" customHeight="1">
      <c r="A3" s="73" t="s">
        <v>49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0.25" customHeight="1">
      <c r="A4" s="73" t="s">
        <v>13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4" t="s">
        <v>16</v>
      </c>
      <c r="D6" s="75"/>
      <c r="E6" s="75"/>
      <c r="F6" s="75"/>
      <c r="G6" s="75"/>
      <c r="H6" s="75"/>
      <c r="I6" s="75"/>
      <c r="J6" s="76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4377074127.93</v>
      </c>
      <c r="D8" s="31">
        <f aca="true" t="shared" si="0" ref="D8:J8">D9+D10+D11</f>
        <v>710777702.9300001</v>
      </c>
      <c r="E8" s="31">
        <f t="shared" si="0"/>
        <v>633343300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62856425</v>
      </c>
      <c r="D9" s="31">
        <f>D89+D16</f>
        <v>62856425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2623361100</v>
      </c>
      <c r="D10" s="31">
        <f aca="true" t="shared" si="1" ref="D10:J10">D14+D36+D61+D71</f>
        <v>375054900</v>
      </c>
      <c r="E10" s="31">
        <f t="shared" si="1"/>
        <v>397650200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D15+D37+D56+D62+D72+D94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1" t="s">
        <v>63</v>
      </c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31.5">
      <c r="A13" s="27">
        <v>6</v>
      </c>
      <c r="B13" s="27" t="s">
        <v>8</v>
      </c>
      <c r="C13" s="31">
        <f>C14+C15+C16</f>
        <v>1189410104.1399999</v>
      </c>
      <c r="D13" s="31">
        <f>D14+D15+D16</f>
        <v>299053950.14</v>
      </c>
      <c r="E13" s="31">
        <f aca="true" t="shared" si="3" ref="E13:J13">E14+E15+E16</f>
        <v>195824359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C18+C28+C32</f>
        <v>537363100</v>
      </c>
      <c r="D14" s="31">
        <f>D18+D28+D32</f>
        <v>124489100</v>
      </c>
      <c r="E14" s="31">
        <f aca="true" t="shared" si="4" ref="E14:J14">E18+E28+E32</f>
        <v>116244000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D20+D22+D29+D24+D26</f>
        <v>112366150.14</v>
      </c>
      <c r="E15" s="31">
        <f aca="true" t="shared" si="5" ref="E15:J15">E20+E22+E29+E24+E26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5.75">
      <c r="A16" s="27"/>
      <c r="B16" s="27" t="s">
        <v>0</v>
      </c>
      <c r="C16" s="31">
        <f>D16+E16+F16+G16+H16+I16+J16</f>
        <v>62198700</v>
      </c>
      <c r="D16" s="31">
        <f>D30</f>
        <v>62198700</v>
      </c>
      <c r="E16" s="31"/>
      <c r="F16" s="31"/>
      <c r="G16" s="31"/>
      <c r="H16" s="31"/>
      <c r="I16" s="31"/>
      <c r="J16" s="31"/>
      <c r="K16" s="29"/>
    </row>
    <row r="17" spans="1:11" ht="111" customHeight="1">
      <c r="A17" s="27">
        <v>9</v>
      </c>
      <c r="B17" s="27" t="s">
        <v>64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 t="s">
        <v>51</v>
      </c>
    </row>
    <row r="18" spans="1:11" ht="17.25" customHeight="1">
      <c r="A18" s="27">
        <v>10</v>
      </c>
      <c r="B18" s="27" t="s">
        <v>1</v>
      </c>
      <c r="C18" s="31">
        <f>D18+E18+F18+G18+H18+I18+J18</f>
        <v>382742000</v>
      </c>
      <c r="D18" s="31">
        <v>31668000</v>
      </c>
      <c r="E18" s="31">
        <v>54444000</v>
      </c>
      <c r="F18" s="31">
        <v>59326000</v>
      </c>
      <c r="G18" s="31">
        <v>59326000</v>
      </c>
      <c r="H18" s="31">
        <v>59326000</v>
      </c>
      <c r="I18" s="31">
        <v>59326000</v>
      </c>
      <c r="J18" s="31">
        <v>59326000</v>
      </c>
      <c r="K18" s="29"/>
    </row>
    <row r="19" spans="1:11" ht="114" customHeight="1">
      <c r="A19" s="27">
        <v>11</v>
      </c>
      <c r="B19" s="27" t="s">
        <v>65</v>
      </c>
      <c r="C19" s="31">
        <f aca="true" t="shared" si="6" ref="C19:C30">D19+E19+F19+G19+H19+I19+J19</f>
        <v>404952424.83</v>
      </c>
      <c r="D19" s="31">
        <f aca="true" t="shared" si="7" ref="D19:J19">D20</f>
        <v>57731386.83</v>
      </c>
      <c r="E19" s="31">
        <f t="shared" si="7"/>
        <v>57870173</v>
      </c>
      <c r="F19" s="31">
        <f t="shared" si="7"/>
        <v>57870173</v>
      </c>
      <c r="G19" s="31">
        <f t="shared" si="7"/>
        <v>57870173</v>
      </c>
      <c r="H19" s="31">
        <f t="shared" si="7"/>
        <v>57870173</v>
      </c>
      <c r="I19" s="31">
        <f t="shared" si="7"/>
        <v>57870173</v>
      </c>
      <c r="J19" s="31">
        <f t="shared" si="7"/>
        <v>57870173</v>
      </c>
      <c r="K19" s="29" t="s">
        <v>51</v>
      </c>
    </row>
    <row r="20" spans="1:11" ht="15.75">
      <c r="A20" s="27">
        <v>12</v>
      </c>
      <c r="B20" s="27" t="s">
        <v>2</v>
      </c>
      <c r="C20" s="31">
        <f t="shared" si="6"/>
        <v>404952424.83</v>
      </c>
      <c r="D20" s="31">
        <v>57731386.83</v>
      </c>
      <c r="E20" s="31">
        <v>57870173</v>
      </c>
      <c r="F20" s="31">
        <v>57870173</v>
      </c>
      <c r="G20" s="31">
        <v>57870173</v>
      </c>
      <c r="H20" s="31">
        <v>57870173</v>
      </c>
      <c r="I20" s="31">
        <v>57870173</v>
      </c>
      <c r="J20" s="31">
        <v>57870173</v>
      </c>
      <c r="K20" s="29"/>
    </row>
    <row r="21" spans="1:11" ht="110.25">
      <c r="A21" s="27">
        <v>13</v>
      </c>
      <c r="B21" s="27" t="s">
        <v>66</v>
      </c>
      <c r="C21" s="31">
        <f t="shared" si="6"/>
        <v>74198820.65</v>
      </c>
      <c r="D21" s="31">
        <f>D22</f>
        <v>10847604.65</v>
      </c>
      <c r="E21" s="31">
        <f aca="true" t="shared" si="8" ref="E21:J21">E22</f>
        <v>10558536</v>
      </c>
      <c r="F21" s="31">
        <f t="shared" si="8"/>
        <v>10558536</v>
      </c>
      <c r="G21" s="31">
        <f t="shared" si="8"/>
        <v>10558536</v>
      </c>
      <c r="H21" s="31">
        <f t="shared" si="8"/>
        <v>10558536</v>
      </c>
      <c r="I21" s="31">
        <f t="shared" si="8"/>
        <v>10558536</v>
      </c>
      <c r="J21" s="31">
        <f t="shared" si="8"/>
        <v>10558536</v>
      </c>
      <c r="K21" s="29" t="s">
        <v>51</v>
      </c>
    </row>
    <row r="22" spans="1:11" ht="15.75">
      <c r="A22" s="27">
        <v>14</v>
      </c>
      <c r="B22" s="27" t="s">
        <v>2</v>
      </c>
      <c r="C22" s="31">
        <f t="shared" si="6"/>
        <v>74198820.65</v>
      </c>
      <c r="D22" s="31">
        <v>10847604.65</v>
      </c>
      <c r="E22" s="31">
        <v>10558536</v>
      </c>
      <c r="F22" s="31">
        <v>10558536</v>
      </c>
      <c r="G22" s="31">
        <v>10558536</v>
      </c>
      <c r="H22" s="31">
        <v>10558536</v>
      </c>
      <c r="I22" s="31">
        <v>10558536</v>
      </c>
      <c r="J22" s="31">
        <v>10558536</v>
      </c>
      <c r="K22" s="29"/>
    </row>
    <row r="23" spans="1:11" ht="94.5">
      <c r="A23" s="27">
        <v>15</v>
      </c>
      <c r="B23" s="27" t="s">
        <v>67</v>
      </c>
      <c r="C23" s="31">
        <f t="shared" si="6"/>
        <v>76481300</v>
      </c>
      <c r="D23" s="31">
        <f>D24</f>
        <v>10925900</v>
      </c>
      <c r="E23" s="31">
        <f aca="true" t="shared" si="9" ref="E23:J23">E24</f>
        <v>10925900</v>
      </c>
      <c r="F23" s="31">
        <f t="shared" si="9"/>
        <v>10925900</v>
      </c>
      <c r="G23" s="31">
        <f t="shared" si="9"/>
        <v>10925900</v>
      </c>
      <c r="H23" s="31">
        <f t="shared" si="9"/>
        <v>10925900</v>
      </c>
      <c r="I23" s="31">
        <f t="shared" si="9"/>
        <v>10925900</v>
      </c>
      <c r="J23" s="31">
        <f t="shared" si="9"/>
        <v>10925900</v>
      </c>
      <c r="K23" s="29" t="s">
        <v>51</v>
      </c>
    </row>
    <row r="24" spans="1:11" ht="15.75">
      <c r="A24" s="27">
        <v>16</v>
      </c>
      <c r="B24" s="27" t="s">
        <v>2</v>
      </c>
      <c r="C24" s="31">
        <f t="shared" si="6"/>
        <v>76481300</v>
      </c>
      <c r="D24" s="31">
        <v>10925900</v>
      </c>
      <c r="E24" s="31">
        <v>10925900</v>
      </c>
      <c r="F24" s="31">
        <v>10925900</v>
      </c>
      <c r="G24" s="31">
        <v>10925900</v>
      </c>
      <c r="H24" s="31">
        <v>10925900</v>
      </c>
      <c r="I24" s="31">
        <v>10925900</v>
      </c>
      <c r="J24" s="31">
        <v>10925900</v>
      </c>
      <c r="K24" s="29"/>
    </row>
    <row r="25" spans="1:11" ht="94.5">
      <c r="A25" s="27">
        <v>17</v>
      </c>
      <c r="B25" s="27" t="s">
        <v>68</v>
      </c>
      <c r="C25" s="31">
        <f t="shared" si="6"/>
        <v>1580250</v>
      </c>
      <c r="D25" s="31">
        <f>D26</f>
        <v>225750</v>
      </c>
      <c r="E25" s="31">
        <f aca="true" t="shared" si="10" ref="E25:J25">E26</f>
        <v>225750</v>
      </c>
      <c r="F25" s="31">
        <f t="shared" si="10"/>
        <v>225750</v>
      </c>
      <c r="G25" s="31">
        <f t="shared" si="10"/>
        <v>225750</v>
      </c>
      <c r="H25" s="31">
        <f t="shared" si="10"/>
        <v>225750</v>
      </c>
      <c r="I25" s="31">
        <f t="shared" si="10"/>
        <v>225750</v>
      </c>
      <c r="J25" s="31">
        <f t="shared" si="10"/>
        <v>225750</v>
      </c>
      <c r="K25" s="29" t="s">
        <v>51</v>
      </c>
    </row>
    <row r="26" spans="1:11" ht="15.75">
      <c r="A26" s="27">
        <v>18</v>
      </c>
      <c r="B26" s="27" t="s">
        <v>2</v>
      </c>
      <c r="C26" s="31">
        <f t="shared" si="6"/>
        <v>1580250</v>
      </c>
      <c r="D26" s="31">
        <v>225750</v>
      </c>
      <c r="E26" s="31">
        <v>225750</v>
      </c>
      <c r="F26" s="31">
        <v>225750</v>
      </c>
      <c r="G26" s="31">
        <v>225750</v>
      </c>
      <c r="H26" s="31">
        <v>225750</v>
      </c>
      <c r="I26" s="31">
        <v>225750</v>
      </c>
      <c r="J26" s="31">
        <v>225750</v>
      </c>
      <c r="K26" s="29"/>
    </row>
    <row r="27" spans="1:11" ht="81" customHeight="1">
      <c r="A27" s="27">
        <v>19</v>
      </c>
      <c r="B27" s="27" t="s">
        <v>69</v>
      </c>
      <c r="C27" s="31">
        <f>C28+C29</f>
        <v>187256608.66</v>
      </c>
      <c r="D27" s="31">
        <f>D28+D29</f>
        <v>125456608.66</v>
      </c>
      <c r="E27" s="31">
        <f aca="true" t="shared" si="11" ref="E27:J27">E28+E29</f>
        <v>61800000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29" t="s">
        <v>52</v>
      </c>
    </row>
    <row r="28" spans="1:11" ht="15.75">
      <c r="A28" s="27">
        <v>20</v>
      </c>
      <c r="B28" s="27" t="s">
        <v>1</v>
      </c>
      <c r="C28" s="31">
        <f t="shared" si="6"/>
        <v>154621100</v>
      </c>
      <c r="D28" s="31">
        <v>92821100</v>
      </c>
      <c r="E28" s="31">
        <v>61800000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27">
        <v>21</v>
      </c>
      <c r="B29" s="27" t="s">
        <v>2</v>
      </c>
      <c r="C29" s="31">
        <f t="shared" si="6"/>
        <v>32635508.66</v>
      </c>
      <c r="D29" s="31">
        <v>32635508.66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27"/>
      <c r="B30" s="27" t="s">
        <v>0</v>
      </c>
      <c r="C30" s="31">
        <f t="shared" si="6"/>
        <v>62198700</v>
      </c>
      <c r="D30" s="31">
        <v>62198700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95.75" customHeight="1">
      <c r="A31" s="27">
        <v>22</v>
      </c>
      <c r="B31" s="27" t="s">
        <v>70</v>
      </c>
      <c r="C31" s="31">
        <f>D31+E31+F31+G31+H31+I31+J31</f>
        <v>0</v>
      </c>
      <c r="D31" s="31">
        <f>D32</f>
        <v>0</v>
      </c>
      <c r="E31" s="31">
        <f aca="true" t="shared" si="12" ref="E31:J31">E32</f>
        <v>0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29">
        <v>9.1</v>
      </c>
    </row>
    <row r="32" spans="1:11" ht="15.75">
      <c r="A32" s="27">
        <v>23</v>
      </c>
      <c r="B32" s="27" t="s">
        <v>1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27">
        <v>24</v>
      </c>
      <c r="B33" s="71" t="s">
        <v>88</v>
      </c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31.5">
      <c r="A34" s="27">
        <v>25</v>
      </c>
      <c r="B34" s="27" t="s">
        <v>10</v>
      </c>
      <c r="C34" s="31">
        <f>D34+E34+F34+G34+H34+I34+J34</f>
        <v>2866394316.79</v>
      </c>
      <c r="D34" s="31">
        <f aca="true" t="shared" si="13" ref="D34:J34">D35+D36+D37</f>
        <v>360648567.78999996</v>
      </c>
      <c r="E34" s="31">
        <f t="shared" si="13"/>
        <v>392682054</v>
      </c>
      <c r="F34" s="31">
        <f t="shared" si="13"/>
        <v>422612739</v>
      </c>
      <c r="G34" s="31">
        <f t="shared" si="13"/>
        <v>422612739</v>
      </c>
      <c r="H34" s="31">
        <f t="shared" si="13"/>
        <v>422612739</v>
      </c>
      <c r="I34" s="31">
        <f t="shared" si="13"/>
        <v>422612739</v>
      </c>
      <c r="J34" s="31">
        <f t="shared" si="13"/>
        <v>422612739</v>
      </c>
      <c r="K34" s="29"/>
    </row>
    <row r="35" spans="1:11" ht="15.75">
      <c r="A35" s="27">
        <v>26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27">
        <v>27</v>
      </c>
      <c r="B36" s="27" t="s">
        <v>1</v>
      </c>
      <c r="C36" s="31">
        <f>D36+E36+F36+G36+H36+I36+J36</f>
        <v>2021759000</v>
      </c>
      <c r="D36" s="31">
        <f>D39+D42+D45</f>
        <v>237078000</v>
      </c>
      <c r="E36" s="31">
        <f aca="true" t="shared" si="14" ref="E36:J36">E39+E42+E45</f>
        <v>273286000</v>
      </c>
      <c r="F36" s="31">
        <f t="shared" si="14"/>
        <v>302279000</v>
      </c>
      <c r="G36" s="31">
        <f t="shared" si="14"/>
        <v>302279000</v>
      </c>
      <c r="H36" s="31">
        <f t="shared" si="14"/>
        <v>302279000</v>
      </c>
      <c r="I36" s="31">
        <f t="shared" si="14"/>
        <v>302279000</v>
      </c>
      <c r="J36" s="31">
        <f t="shared" si="14"/>
        <v>302279000</v>
      </c>
      <c r="K36" s="29"/>
    </row>
    <row r="37" spans="1:11" ht="15.75">
      <c r="A37" s="27">
        <v>28</v>
      </c>
      <c r="B37" s="27" t="s">
        <v>2</v>
      </c>
      <c r="C37" s="31">
        <f>D37+E37+F37+G37+H37+I37+J37</f>
        <v>844635316.79</v>
      </c>
      <c r="D37" s="31">
        <f>D40+D43+D47+D49+D53+D51</f>
        <v>123570567.78999999</v>
      </c>
      <c r="E37" s="31">
        <f aca="true" t="shared" si="15" ref="E37:J37">E40+E43+E47+E49+E53+E51</f>
        <v>119396054</v>
      </c>
      <c r="F37" s="31">
        <f t="shared" si="15"/>
        <v>120333739</v>
      </c>
      <c r="G37" s="31">
        <f t="shared" si="15"/>
        <v>120333739</v>
      </c>
      <c r="H37" s="31">
        <f t="shared" si="15"/>
        <v>120333739</v>
      </c>
      <c r="I37" s="31">
        <f t="shared" si="15"/>
        <v>120333739</v>
      </c>
      <c r="J37" s="31">
        <f t="shared" si="15"/>
        <v>120333739</v>
      </c>
      <c r="K37" s="29"/>
    </row>
    <row r="38" spans="1:11" ht="126" customHeight="1">
      <c r="A38" s="27">
        <v>29</v>
      </c>
      <c r="B38" s="27" t="s">
        <v>71</v>
      </c>
      <c r="C38" s="31">
        <f>C39</f>
        <v>1927284000</v>
      </c>
      <c r="D38" s="31">
        <f>D39</f>
        <v>225003000</v>
      </c>
      <c r="E38" s="31">
        <f aca="true" t="shared" si="16" ref="E38:J38">E39</f>
        <v>260071000</v>
      </c>
      <c r="F38" s="31">
        <f t="shared" si="16"/>
        <v>288442000</v>
      </c>
      <c r="G38" s="31">
        <f t="shared" si="16"/>
        <v>288442000</v>
      </c>
      <c r="H38" s="31">
        <f t="shared" si="16"/>
        <v>288442000</v>
      </c>
      <c r="I38" s="31">
        <f t="shared" si="16"/>
        <v>288442000</v>
      </c>
      <c r="J38" s="31">
        <f t="shared" si="16"/>
        <v>288442000</v>
      </c>
      <c r="K38" s="29" t="s">
        <v>53</v>
      </c>
    </row>
    <row r="39" spans="1:11" ht="15.75">
      <c r="A39" s="27">
        <v>30</v>
      </c>
      <c r="B39" s="27" t="s">
        <v>1</v>
      </c>
      <c r="C39" s="31">
        <f aca="true" t="shared" si="17" ref="C39:C49">D39+E39+F39+G39+H39+I39+J39</f>
        <v>1927284000</v>
      </c>
      <c r="D39" s="31">
        <v>225003000</v>
      </c>
      <c r="E39" s="31">
        <v>260071000</v>
      </c>
      <c r="F39" s="31">
        <v>288442000</v>
      </c>
      <c r="G39" s="31">
        <v>288442000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27">
        <v>31</v>
      </c>
      <c r="B40" s="27" t="s">
        <v>2</v>
      </c>
      <c r="C40" s="31">
        <f t="shared" si="17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78.75">
      <c r="A41" s="27">
        <v>32</v>
      </c>
      <c r="B41" s="27" t="s">
        <v>72</v>
      </c>
      <c r="C41" s="31">
        <f t="shared" si="17"/>
        <v>98634000</v>
      </c>
      <c r="D41" s="31">
        <f>D42+D43</f>
        <v>12634000</v>
      </c>
      <c r="E41" s="31">
        <f aca="true" t="shared" si="18" ref="E41:J41">E42+E43</f>
        <v>13815000</v>
      </c>
      <c r="F41" s="31">
        <f t="shared" si="18"/>
        <v>14437000</v>
      </c>
      <c r="G41" s="31">
        <f t="shared" si="18"/>
        <v>14437000</v>
      </c>
      <c r="H41" s="31">
        <f t="shared" si="18"/>
        <v>14437000</v>
      </c>
      <c r="I41" s="31">
        <f t="shared" si="18"/>
        <v>14437000</v>
      </c>
      <c r="J41" s="31">
        <f t="shared" si="18"/>
        <v>14437000</v>
      </c>
      <c r="K41" s="29">
        <v>19.2</v>
      </c>
    </row>
    <row r="42" spans="1:11" ht="15.75">
      <c r="A42" s="27">
        <v>33</v>
      </c>
      <c r="B42" s="27" t="s">
        <v>1</v>
      </c>
      <c r="C42" s="31">
        <f>D42+E42+F42+G42+H42+I42+J42</f>
        <v>94434000</v>
      </c>
      <c r="D42" s="31">
        <v>12034000</v>
      </c>
      <c r="E42" s="31">
        <v>13215000</v>
      </c>
      <c r="F42" s="31">
        <v>13837000</v>
      </c>
      <c r="G42" s="31">
        <v>13837000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27">
        <v>34</v>
      </c>
      <c r="B43" s="27" t="s">
        <v>2</v>
      </c>
      <c r="C43" s="31">
        <f>D43+E43+F43+G43+H43+I43+J43</f>
        <v>4200000</v>
      </c>
      <c r="D43" s="31">
        <v>600000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27">
        <v>35</v>
      </c>
      <c r="B44" s="27" t="s">
        <v>73</v>
      </c>
      <c r="C44" s="31">
        <f t="shared" si="17"/>
        <v>41000</v>
      </c>
      <c r="D44" s="31">
        <f>D45</f>
        <v>41000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29">
        <v>21.22</v>
      </c>
    </row>
    <row r="45" spans="1:11" ht="15.75">
      <c r="A45" s="27">
        <v>36</v>
      </c>
      <c r="B45" s="27" t="s">
        <v>1</v>
      </c>
      <c r="C45" s="31">
        <f t="shared" si="17"/>
        <v>41000</v>
      </c>
      <c r="D45" s="31">
        <v>41000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27">
        <v>37</v>
      </c>
      <c r="B46" s="27" t="s">
        <v>74</v>
      </c>
      <c r="C46" s="31">
        <f t="shared" si="17"/>
        <v>666277553.66</v>
      </c>
      <c r="D46" s="31">
        <f>D47</f>
        <v>97170388.66</v>
      </c>
      <c r="E46" s="31">
        <f aca="true" t="shared" si="19" ref="E46:J46">E47</f>
        <v>94069790</v>
      </c>
      <c r="F46" s="31">
        <f t="shared" si="19"/>
        <v>95007475</v>
      </c>
      <c r="G46" s="31">
        <f t="shared" si="19"/>
        <v>95007475</v>
      </c>
      <c r="H46" s="31">
        <f t="shared" si="19"/>
        <v>95007475</v>
      </c>
      <c r="I46" s="31">
        <f t="shared" si="19"/>
        <v>95007475</v>
      </c>
      <c r="J46" s="31">
        <f t="shared" si="19"/>
        <v>95007475</v>
      </c>
      <c r="K46" s="29" t="s">
        <v>54</v>
      </c>
    </row>
    <row r="47" spans="1:11" ht="15.75">
      <c r="A47" s="27">
        <v>38</v>
      </c>
      <c r="B47" s="27" t="s">
        <v>2</v>
      </c>
      <c r="C47" s="31">
        <f t="shared" si="17"/>
        <v>666277553.66</v>
      </c>
      <c r="D47" s="31">
        <v>97170388.66</v>
      </c>
      <c r="E47" s="31">
        <v>94069790</v>
      </c>
      <c r="F47" s="31">
        <v>95007475</v>
      </c>
      <c r="G47" s="31">
        <v>95007475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27">
        <v>39</v>
      </c>
      <c r="B48" s="27" t="s">
        <v>75</v>
      </c>
      <c r="C48" s="31">
        <f t="shared" si="17"/>
        <v>157813323.13</v>
      </c>
      <c r="D48" s="31">
        <f aca="true" t="shared" si="20" ref="D48:J48">D49</f>
        <v>23465229.13</v>
      </c>
      <c r="E48" s="31">
        <f t="shared" si="20"/>
        <v>22391349</v>
      </c>
      <c r="F48" s="31">
        <f t="shared" si="20"/>
        <v>22391349</v>
      </c>
      <c r="G48" s="31">
        <f t="shared" si="20"/>
        <v>22391349</v>
      </c>
      <c r="H48" s="31">
        <f t="shared" si="20"/>
        <v>22391349</v>
      </c>
      <c r="I48" s="31">
        <f t="shared" si="20"/>
        <v>22391349</v>
      </c>
      <c r="J48" s="31">
        <f t="shared" si="20"/>
        <v>22391349</v>
      </c>
      <c r="K48" s="29" t="s">
        <v>54</v>
      </c>
    </row>
    <row r="49" spans="1:11" ht="15.75">
      <c r="A49" s="27">
        <v>40</v>
      </c>
      <c r="B49" s="27" t="s">
        <v>2</v>
      </c>
      <c r="C49" s="31">
        <f t="shared" si="17"/>
        <v>157813323.13</v>
      </c>
      <c r="D49" s="31">
        <v>23465229.13</v>
      </c>
      <c r="E49" s="31">
        <v>22391349</v>
      </c>
      <c r="F49" s="31">
        <v>22391349</v>
      </c>
      <c r="G49" s="31">
        <v>22391349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27">
        <v>41</v>
      </c>
      <c r="B50" s="27" t="s">
        <v>76</v>
      </c>
      <c r="C50" s="31">
        <f>D50+E50+F50+G50+H50+I50+J50</f>
        <v>15819440</v>
      </c>
      <c r="D50" s="31">
        <f>D51</f>
        <v>2259950</v>
      </c>
      <c r="E50" s="31">
        <f aca="true" t="shared" si="21" ref="E50:J50">E51</f>
        <v>2259915</v>
      </c>
      <c r="F50" s="31">
        <f t="shared" si="21"/>
        <v>2259915</v>
      </c>
      <c r="G50" s="31">
        <f t="shared" si="21"/>
        <v>2259915</v>
      </c>
      <c r="H50" s="31">
        <f t="shared" si="21"/>
        <v>2259915</v>
      </c>
      <c r="I50" s="31">
        <f t="shared" si="21"/>
        <v>2259915</v>
      </c>
      <c r="J50" s="31">
        <f t="shared" si="21"/>
        <v>2259915</v>
      </c>
      <c r="K50" s="29" t="s">
        <v>54</v>
      </c>
    </row>
    <row r="51" spans="1:11" ht="15.75">
      <c r="A51" s="27">
        <v>42</v>
      </c>
      <c r="B51" s="27" t="s">
        <v>2</v>
      </c>
      <c r="C51" s="31">
        <f>D51+E51+F51+G51+H51+I51+J51</f>
        <v>15819440</v>
      </c>
      <c r="D51" s="31">
        <v>2259950</v>
      </c>
      <c r="E51" s="31">
        <v>2259915</v>
      </c>
      <c r="F51" s="31">
        <v>2259915</v>
      </c>
      <c r="G51" s="31">
        <v>2259915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27">
        <v>43</v>
      </c>
      <c r="B52" s="27" t="s">
        <v>77</v>
      </c>
      <c r="C52" s="31">
        <f aca="true" t="shared" si="22" ref="C52:J52">C53</f>
        <v>525000</v>
      </c>
      <c r="D52" s="31">
        <f t="shared" si="22"/>
        <v>75000</v>
      </c>
      <c r="E52" s="31">
        <f t="shared" si="22"/>
        <v>75000</v>
      </c>
      <c r="F52" s="31">
        <f t="shared" si="22"/>
        <v>75000</v>
      </c>
      <c r="G52" s="31">
        <f t="shared" si="22"/>
        <v>75000</v>
      </c>
      <c r="H52" s="31">
        <f t="shared" si="22"/>
        <v>75000</v>
      </c>
      <c r="I52" s="31">
        <f t="shared" si="22"/>
        <v>75000</v>
      </c>
      <c r="J52" s="31">
        <f t="shared" si="22"/>
        <v>75000</v>
      </c>
      <c r="K52" s="29" t="s">
        <v>54</v>
      </c>
    </row>
    <row r="53" spans="1:11" ht="15.75">
      <c r="A53" s="27">
        <v>44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27">
        <v>45</v>
      </c>
      <c r="B54" s="71" t="s">
        <v>91</v>
      </c>
      <c r="C54" s="71"/>
      <c r="D54" s="71"/>
      <c r="E54" s="71"/>
      <c r="F54" s="71"/>
      <c r="G54" s="71"/>
      <c r="H54" s="71"/>
      <c r="I54" s="71"/>
      <c r="J54" s="71"/>
      <c r="K54" s="71"/>
    </row>
    <row r="55" spans="1:11" ht="31.5">
      <c r="A55" s="27">
        <v>46</v>
      </c>
      <c r="B55" s="27" t="s">
        <v>18</v>
      </c>
      <c r="C55" s="31">
        <f>C56</f>
        <v>123428480</v>
      </c>
      <c r="D55" s="31">
        <f aca="true" t="shared" si="23" ref="D55:J55">D56</f>
        <v>17632640</v>
      </c>
      <c r="E55" s="31">
        <f t="shared" si="23"/>
        <v>17632640</v>
      </c>
      <c r="F55" s="31">
        <f t="shared" si="23"/>
        <v>17632640</v>
      </c>
      <c r="G55" s="31">
        <f t="shared" si="23"/>
        <v>17632640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/>
    </row>
    <row r="56" spans="1:11" ht="15.75">
      <c r="A56" s="27">
        <v>47</v>
      </c>
      <c r="B56" s="27" t="s">
        <v>2</v>
      </c>
      <c r="C56" s="31">
        <f>C58</f>
        <v>123428480</v>
      </c>
      <c r="D56" s="31">
        <f aca="true" t="shared" si="24" ref="D56:J56">D58</f>
        <v>17632640</v>
      </c>
      <c r="E56" s="31">
        <f t="shared" si="24"/>
        <v>17632640</v>
      </c>
      <c r="F56" s="31">
        <f t="shared" si="24"/>
        <v>17632640</v>
      </c>
      <c r="G56" s="31">
        <f t="shared" si="24"/>
        <v>17632640</v>
      </c>
      <c r="H56" s="31">
        <f t="shared" si="24"/>
        <v>17632640</v>
      </c>
      <c r="I56" s="31">
        <f t="shared" si="24"/>
        <v>17632640</v>
      </c>
      <c r="J56" s="31">
        <f t="shared" si="24"/>
        <v>17632640</v>
      </c>
      <c r="K56" s="29"/>
    </row>
    <row r="57" spans="1:11" ht="78.75">
      <c r="A57" s="27">
        <v>48</v>
      </c>
      <c r="B57" s="27" t="s">
        <v>78</v>
      </c>
      <c r="C57" s="31">
        <f>D57+E57+F57+G57+H57+I57+J57</f>
        <v>123428480</v>
      </c>
      <c r="D57" s="31">
        <f>D58</f>
        <v>17632640</v>
      </c>
      <c r="E57" s="31">
        <f aca="true" t="shared" si="25" ref="E57:J57">E58</f>
        <v>17632640</v>
      </c>
      <c r="F57" s="31">
        <f t="shared" si="25"/>
        <v>17632640</v>
      </c>
      <c r="G57" s="31">
        <f t="shared" si="25"/>
        <v>17632640</v>
      </c>
      <c r="H57" s="31">
        <f t="shared" si="25"/>
        <v>17632640</v>
      </c>
      <c r="I57" s="31">
        <f t="shared" si="25"/>
        <v>17632640</v>
      </c>
      <c r="J57" s="31">
        <f t="shared" si="25"/>
        <v>17632640</v>
      </c>
      <c r="K57" s="29" t="s">
        <v>55</v>
      </c>
    </row>
    <row r="58" spans="1:11" ht="15.75">
      <c r="A58" s="27">
        <v>49</v>
      </c>
      <c r="B58" s="27" t="s">
        <v>2</v>
      </c>
      <c r="C58" s="31">
        <f>D58+E58+F58+G58+H58+I58+J58</f>
        <v>123428480</v>
      </c>
      <c r="D58" s="31">
        <v>17632640</v>
      </c>
      <c r="E58" s="31">
        <v>17632640</v>
      </c>
      <c r="F58" s="31">
        <v>17632640</v>
      </c>
      <c r="G58" s="31">
        <v>17632640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27">
        <v>50</v>
      </c>
      <c r="B59" s="71" t="s">
        <v>89</v>
      </c>
      <c r="C59" s="71"/>
      <c r="D59" s="71"/>
      <c r="E59" s="71"/>
      <c r="F59" s="71"/>
      <c r="G59" s="71"/>
      <c r="H59" s="71"/>
      <c r="I59" s="71"/>
      <c r="J59" s="71"/>
      <c r="K59" s="71"/>
    </row>
    <row r="60" spans="1:11" ht="31.5">
      <c r="A60" s="27">
        <v>51</v>
      </c>
      <c r="B60" s="27" t="s">
        <v>6</v>
      </c>
      <c r="C60" s="31">
        <f>C61+C62</f>
        <v>84196190</v>
      </c>
      <c r="D60" s="31">
        <f>D61+D62</f>
        <v>11406570</v>
      </c>
      <c r="E60" s="31">
        <f aca="true" t="shared" si="26" ref="E60:J60">E61+E62</f>
        <v>11793270</v>
      </c>
      <c r="F60" s="31">
        <f t="shared" si="26"/>
        <v>12199270</v>
      </c>
      <c r="G60" s="31">
        <f t="shared" si="26"/>
        <v>12199270</v>
      </c>
      <c r="H60" s="31">
        <f t="shared" si="26"/>
        <v>12199270</v>
      </c>
      <c r="I60" s="31">
        <f t="shared" si="26"/>
        <v>12199270</v>
      </c>
      <c r="J60" s="31">
        <f t="shared" si="26"/>
        <v>12199270</v>
      </c>
      <c r="K60" s="29"/>
    </row>
    <row r="61" spans="1:11" ht="15.75">
      <c r="A61" s="27">
        <v>52</v>
      </c>
      <c r="B61" s="27" t="s">
        <v>1</v>
      </c>
      <c r="C61" s="31">
        <f>C66</f>
        <v>58484700</v>
      </c>
      <c r="D61" s="31">
        <f aca="true" t="shared" si="27" ref="D61:J61">D66</f>
        <v>7733500</v>
      </c>
      <c r="E61" s="31">
        <f t="shared" si="27"/>
        <v>8120200</v>
      </c>
      <c r="F61" s="31">
        <f t="shared" si="27"/>
        <v>8526200</v>
      </c>
      <c r="G61" s="31">
        <f t="shared" si="27"/>
        <v>8526200</v>
      </c>
      <c r="H61" s="31">
        <f t="shared" si="27"/>
        <v>8526200</v>
      </c>
      <c r="I61" s="31">
        <f t="shared" si="27"/>
        <v>8526200</v>
      </c>
      <c r="J61" s="31">
        <f t="shared" si="27"/>
        <v>8526200</v>
      </c>
      <c r="K61" s="29"/>
    </row>
    <row r="62" spans="1:11" ht="15.75">
      <c r="A62" s="27">
        <v>53</v>
      </c>
      <c r="B62" s="27" t="s">
        <v>2</v>
      </c>
      <c r="C62" s="31">
        <f>D62+E62+F62+G62+H62+I62+J62</f>
        <v>25711490</v>
      </c>
      <c r="D62" s="31">
        <f>D64+D67</f>
        <v>3673070</v>
      </c>
      <c r="E62" s="31">
        <f aca="true" t="shared" si="28" ref="E62:J62">E64+E67</f>
        <v>3673070</v>
      </c>
      <c r="F62" s="31">
        <f t="shared" si="28"/>
        <v>3673070</v>
      </c>
      <c r="G62" s="31">
        <f t="shared" si="28"/>
        <v>3673070</v>
      </c>
      <c r="H62" s="31">
        <f t="shared" si="28"/>
        <v>3673070</v>
      </c>
      <c r="I62" s="31">
        <f t="shared" si="28"/>
        <v>3673070</v>
      </c>
      <c r="J62" s="31">
        <f t="shared" si="28"/>
        <v>3673070</v>
      </c>
      <c r="K62" s="29"/>
    </row>
    <row r="63" spans="1:11" ht="63">
      <c r="A63" s="27">
        <v>54</v>
      </c>
      <c r="B63" s="27" t="s">
        <v>79</v>
      </c>
      <c r="C63" s="31">
        <f>C64</f>
        <v>9114490</v>
      </c>
      <c r="D63" s="31">
        <f aca="true" t="shared" si="29" ref="D63:J63">D64</f>
        <v>1302070</v>
      </c>
      <c r="E63" s="31">
        <f t="shared" si="29"/>
        <v>1302070</v>
      </c>
      <c r="F63" s="31">
        <f t="shared" si="29"/>
        <v>1302070</v>
      </c>
      <c r="G63" s="31">
        <f t="shared" si="29"/>
        <v>1302070</v>
      </c>
      <c r="H63" s="31">
        <f t="shared" si="29"/>
        <v>1302070</v>
      </c>
      <c r="I63" s="31">
        <f t="shared" si="29"/>
        <v>1302070</v>
      </c>
      <c r="J63" s="31">
        <f t="shared" si="29"/>
        <v>1302070</v>
      </c>
      <c r="K63" s="29" t="s">
        <v>56</v>
      </c>
    </row>
    <row r="64" spans="1:11" ht="15.75">
      <c r="A64" s="27">
        <v>55</v>
      </c>
      <c r="B64" s="27" t="s">
        <v>2</v>
      </c>
      <c r="C64" s="31">
        <f>D64+E64+F64+G64+H64+I64+J64</f>
        <v>9114490</v>
      </c>
      <c r="D64" s="31">
        <v>1302070</v>
      </c>
      <c r="E64" s="31">
        <v>1302070</v>
      </c>
      <c r="F64" s="31">
        <v>1302070</v>
      </c>
      <c r="G64" s="31">
        <v>1302070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27">
        <v>56</v>
      </c>
      <c r="B65" s="27" t="s">
        <v>80</v>
      </c>
      <c r="C65" s="31">
        <f>C66+C67</f>
        <v>75081700</v>
      </c>
      <c r="D65" s="31">
        <f>D66+D67</f>
        <v>10104500</v>
      </c>
      <c r="E65" s="31">
        <f aca="true" t="shared" si="30" ref="E65:J65">E66+E67</f>
        <v>10491200</v>
      </c>
      <c r="F65" s="31">
        <f t="shared" si="30"/>
        <v>10897200</v>
      </c>
      <c r="G65" s="31">
        <f t="shared" si="30"/>
        <v>10897200</v>
      </c>
      <c r="H65" s="31">
        <f t="shared" si="30"/>
        <v>10897200</v>
      </c>
      <c r="I65" s="31">
        <f t="shared" si="30"/>
        <v>10897200</v>
      </c>
      <c r="J65" s="31">
        <f t="shared" si="30"/>
        <v>10897200</v>
      </c>
      <c r="K65" s="29" t="s">
        <v>57</v>
      </c>
    </row>
    <row r="66" spans="1:11" ht="15.75">
      <c r="A66" s="27">
        <v>57</v>
      </c>
      <c r="B66" s="27" t="s">
        <v>1</v>
      </c>
      <c r="C66" s="31">
        <f>D66+E66+F66+G66+H66+I66+J66</f>
        <v>58484700</v>
      </c>
      <c r="D66" s="31">
        <v>7733500</v>
      </c>
      <c r="E66" s="31">
        <v>8120200</v>
      </c>
      <c r="F66" s="31">
        <v>8526200</v>
      </c>
      <c r="G66" s="31">
        <v>8526200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27">
        <v>58</v>
      </c>
      <c r="B67" s="27" t="s">
        <v>2</v>
      </c>
      <c r="C67" s="31">
        <f>D67+E67+F67+G67+H67+I67+J67</f>
        <v>16597000</v>
      </c>
      <c r="D67" s="31">
        <v>2371000</v>
      </c>
      <c r="E67" s="31">
        <v>2371000</v>
      </c>
      <c r="F67" s="31">
        <v>2371000</v>
      </c>
      <c r="G67" s="31">
        <v>2371000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27">
        <v>59</v>
      </c>
      <c r="B68" s="71" t="s">
        <v>90</v>
      </c>
      <c r="C68" s="71"/>
      <c r="D68" s="71"/>
      <c r="E68" s="71"/>
      <c r="F68" s="71"/>
      <c r="G68" s="71"/>
      <c r="H68" s="71"/>
      <c r="I68" s="71"/>
      <c r="J68" s="71"/>
      <c r="K68" s="71"/>
    </row>
    <row r="69" spans="1:11" ht="31.5">
      <c r="A69" s="27">
        <v>60</v>
      </c>
      <c r="B69" s="27" t="s">
        <v>7</v>
      </c>
      <c r="C69" s="31">
        <f>D69+E69+F69+G69+H69+I69+J69</f>
        <v>49438525</v>
      </c>
      <c r="D69" s="31">
        <f>D70+D71+D72</f>
        <v>12308125</v>
      </c>
      <c r="E69" s="31">
        <f aca="true" t="shared" si="31" ref="E69:J69">E71+E72</f>
        <v>6331200</v>
      </c>
      <c r="F69" s="31">
        <f t="shared" si="31"/>
        <v>6331200</v>
      </c>
      <c r="G69" s="31">
        <f t="shared" si="31"/>
        <v>6117000</v>
      </c>
      <c r="H69" s="31">
        <f t="shared" si="31"/>
        <v>6117000</v>
      </c>
      <c r="I69" s="31">
        <f t="shared" si="31"/>
        <v>6117000</v>
      </c>
      <c r="J69" s="31">
        <f t="shared" si="31"/>
        <v>6117000</v>
      </c>
      <c r="K69" s="29"/>
    </row>
    <row r="70" spans="1:11" ht="15.75">
      <c r="A70" s="27">
        <v>61</v>
      </c>
      <c r="B70" s="27" t="s">
        <v>0</v>
      </c>
      <c r="C70" s="31">
        <f>D70+E70+F70+G70+H70+I70+J70</f>
        <v>657725</v>
      </c>
      <c r="D70" s="31">
        <f>D89</f>
        <v>657725</v>
      </c>
      <c r="E70" s="31">
        <f aca="true" t="shared" si="32" ref="E70:J70">E89</f>
        <v>0</v>
      </c>
      <c r="F70" s="31">
        <f t="shared" si="32"/>
        <v>0</v>
      </c>
      <c r="G70" s="31">
        <f t="shared" si="32"/>
        <v>0</v>
      </c>
      <c r="H70" s="31">
        <f t="shared" si="32"/>
        <v>0</v>
      </c>
      <c r="I70" s="31">
        <f t="shared" si="32"/>
        <v>0</v>
      </c>
      <c r="J70" s="31">
        <f t="shared" si="32"/>
        <v>0</v>
      </c>
      <c r="K70" s="29"/>
    </row>
    <row r="71" spans="1:11" ht="15.75">
      <c r="A71" s="27">
        <v>62</v>
      </c>
      <c r="B71" s="27" t="s">
        <v>1</v>
      </c>
      <c r="C71" s="31">
        <f>D71+E71+F71+G71+H71+I71+J71</f>
        <v>5754300</v>
      </c>
      <c r="D71" s="31">
        <f>D74+D77+D80+D83+D86</f>
        <v>5754300</v>
      </c>
      <c r="E71" s="31">
        <f aca="true" t="shared" si="33" ref="E71:J72">E74+E77+E80+E83+E86</f>
        <v>0</v>
      </c>
      <c r="F71" s="31">
        <f t="shared" si="33"/>
        <v>0</v>
      </c>
      <c r="G71" s="31">
        <f t="shared" si="33"/>
        <v>0</v>
      </c>
      <c r="H71" s="31">
        <f t="shared" si="33"/>
        <v>0</v>
      </c>
      <c r="I71" s="31">
        <f t="shared" si="33"/>
        <v>0</v>
      </c>
      <c r="J71" s="31">
        <f t="shared" si="33"/>
        <v>0</v>
      </c>
      <c r="K71" s="29"/>
    </row>
    <row r="72" spans="1:11" ht="15.75">
      <c r="A72" s="27">
        <v>63</v>
      </c>
      <c r="B72" s="27" t="s">
        <v>2</v>
      </c>
      <c r="C72" s="31">
        <f>D72+E72+F72+G72+H72+I72+J72</f>
        <v>43026500</v>
      </c>
      <c r="D72" s="31">
        <f>D75+D78+D81+D84+D87+D91</f>
        <v>5896100</v>
      </c>
      <c r="E72" s="31">
        <f t="shared" si="33"/>
        <v>6331200</v>
      </c>
      <c r="F72" s="31">
        <f t="shared" si="33"/>
        <v>6331200</v>
      </c>
      <c r="G72" s="31">
        <f t="shared" si="33"/>
        <v>6117000</v>
      </c>
      <c r="H72" s="31">
        <f t="shared" si="33"/>
        <v>6117000</v>
      </c>
      <c r="I72" s="31">
        <f t="shared" si="33"/>
        <v>6117000</v>
      </c>
      <c r="J72" s="31">
        <f t="shared" si="33"/>
        <v>6117000</v>
      </c>
      <c r="K72" s="29"/>
    </row>
    <row r="73" spans="1:11" ht="126">
      <c r="A73" s="27">
        <v>64</v>
      </c>
      <c r="B73" s="27" t="s">
        <v>92</v>
      </c>
      <c r="C73" s="31">
        <f>C74+C75</f>
        <v>24678000</v>
      </c>
      <c r="D73" s="31">
        <f>D74+D75</f>
        <v>6678000</v>
      </c>
      <c r="E73" s="31">
        <f aca="true" t="shared" si="34" ref="E73:J73">E74+E75</f>
        <v>3000000</v>
      </c>
      <c r="F73" s="31">
        <f t="shared" si="34"/>
        <v>3000000</v>
      </c>
      <c r="G73" s="31">
        <f t="shared" si="34"/>
        <v>3000000</v>
      </c>
      <c r="H73" s="31">
        <f t="shared" si="34"/>
        <v>3000000</v>
      </c>
      <c r="I73" s="31">
        <f t="shared" si="34"/>
        <v>3000000</v>
      </c>
      <c r="J73" s="31">
        <f t="shared" si="34"/>
        <v>3000000</v>
      </c>
      <c r="K73" s="29" t="s">
        <v>58</v>
      </c>
    </row>
    <row r="74" spans="1:11" ht="15.75">
      <c r="A74" s="27">
        <v>65</v>
      </c>
      <c r="B74" s="27" t="s">
        <v>1</v>
      </c>
      <c r="C74" s="31">
        <f>D74+E74+F74+G74+H74+I74+J74</f>
        <v>3339000</v>
      </c>
      <c r="D74" s="31">
        <v>3339000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66</v>
      </c>
      <c r="B75" s="27" t="s">
        <v>2</v>
      </c>
      <c r="C75" s="31">
        <f>D75+E75+F75+G75+H75+I75+J75</f>
        <v>21339000</v>
      </c>
      <c r="D75" s="31">
        <v>3339000</v>
      </c>
      <c r="E75" s="31">
        <v>3000000</v>
      </c>
      <c r="F75" s="31">
        <v>3000000</v>
      </c>
      <c r="G75" s="31">
        <v>3000000</v>
      </c>
      <c r="H75" s="31">
        <v>3000000</v>
      </c>
      <c r="I75" s="31">
        <v>3000000</v>
      </c>
      <c r="J75" s="31">
        <v>3000000</v>
      </c>
      <c r="K75" s="29"/>
    </row>
    <row r="76" spans="1:11" ht="94.5">
      <c r="A76" s="27">
        <v>67</v>
      </c>
      <c r="B76" s="27" t="s">
        <v>81</v>
      </c>
      <c r="C76" s="31">
        <f>C77+C78</f>
        <v>10114100</v>
      </c>
      <c r="D76" s="31">
        <f>D77+D78</f>
        <v>2512100</v>
      </c>
      <c r="E76" s="31">
        <f aca="true" t="shared" si="35" ref="E76:J76">E77+E78</f>
        <v>1267000</v>
      </c>
      <c r="F76" s="31">
        <f t="shared" si="35"/>
        <v>1267000</v>
      </c>
      <c r="G76" s="31">
        <f t="shared" si="35"/>
        <v>1267000</v>
      </c>
      <c r="H76" s="31">
        <f t="shared" si="35"/>
        <v>1267000</v>
      </c>
      <c r="I76" s="31">
        <f t="shared" si="35"/>
        <v>1267000</v>
      </c>
      <c r="J76" s="31">
        <f t="shared" si="35"/>
        <v>1267000</v>
      </c>
      <c r="K76" s="29" t="s">
        <v>59</v>
      </c>
    </row>
    <row r="77" spans="1:11" ht="15.75">
      <c r="A77" s="27">
        <v>68</v>
      </c>
      <c r="B77" s="27" t="s">
        <v>1</v>
      </c>
      <c r="C77" s="31">
        <f>D77+E77+F77+G77+H77+I77+J77</f>
        <v>1245100</v>
      </c>
      <c r="D77" s="31">
        <v>1245100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69</v>
      </c>
      <c r="B78" s="27" t="s">
        <v>2</v>
      </c>
      <c r="C78" s="31">
        <f>D78+E78+F78+G78+H78+I78+J78</f>
        <v>8869000</v>
      </c>
      <c r="D78" s="31">
        <v>1267000</v>
      </c>
      <c r="E78" s="31">
        <v>1267000</v>
      </c>
      <c r="F78" s="31">
        <v>1267000</v>
      </c>
      <c r="G78" s="31">
        <v>1267000</v>
      </c>
      <c r="H78" s="31">
        <v>1267000</v>
      </c>
      <c r="I78" s="31">
        <v>1267000</v>
      </c>
      <c r="J78" s="31">
        <v>1267000</v>
      </c>
      <c r="K78" s="29"/>
    </row>
    <row r="79" spans="1:11" ht="141.75">
      <c r="A79" s="27">
        <v>70</v>
      </c>
      <c r="B79" s="27" t="s">
        <v>82</v>
      </c>
      <c r="C79" s="31">
        <f aca="true" t="shared" si="36" ref="C79:J79">C80+C81</f>
        <v>12600000</v>
      </c>
      <c r="D79" s="31">
        <f t="shared" si="36"/>
        <v>1500000</v>
      </c>
      <c r="E79" s="31">
        <f t="shared" si="36"/>
        <v>1850000</v>
      </c>
      <c r="F79" s="31">
        <f t="shared" si="36"/>
        <v>1850000</v>
      </c>
      <c r="G79" s="31">
        <f t="shared" si="36"/>
        <v>1850000</v>
      </c>
      <c r="H79" s="31">
        <f t="shared" si="36"/>
        <v>1850000</v>
      </c>
      <c r="I79" s="31">
        <f t="shared" si="36"/>
        <v>1850000</v>
      </c>
      <c r="J79" s="31">
        <f t="shared" si="36"/>
        <v>1850000</v>
      </c>
      <c r="K79" s="29"/>
    </row>
    <row r="80" spans="1:11" ht="15.75">
      <c r="A80" s="27">
        <v>71</v>
      </c>
      <c r="B80" s="27" t="s">
        <v>1</v>
      </c>
      <c r="C80" s="31">
        <f>D80+E80+F80+G80+H80+I80+J80</f>
        <v>750000</v>
      </c>
      <c r="D80" s="31">
        <v>750000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27">
        <v>72</v>
      </c>
      <c r="B81" s="27" t="s">
        <v>2</v>
      </c>
      <c r="C81" s="31">
        <f>D81+E81+F81+G81+H81+I81+J81</f>
        <v>11850000</v>
      </c>
      <c r="D81" s="31">
        <v>750000</v>
      </c>
      <c r="E81" s="31">
        <v>1850000</v>
      </c>
      <c r="F81" s="31">
        <v>1850000</v>
      </c>
      <c r="G81" s="31">
        <v>1850000</v>
      </c>
      <c r="H81" s="31">
        <v>1850000</v>
      </c>
      <c r="I81" s="31">
        <v>1850000</v>
      </c>
      <c r="J81" s="31">
        <v>1850000</v>
      </c>
      <c r="K81" s="29"/>
    </row>
    <row r="82" spans="1:11" ht="103.5" customHeight="1">
      <c r="A82" s="27">
        <v>73</v>
      </c>
      <c r="B82" s="27" t="s">
        <v>83</v>
      </c>
      <c r="C82" s="31">
        <f>C83+C84</f>
        <v>778700</v>
      </c>
      <c r="D82" s="31">
        <f>D83+D84</f>
        <v>350300</v>
      </c>
      <c r="E82" s="31">
        <f aca="true" t="shared" si="37" ref="E82:J82">E83+E84</f>
        <v>214200</v>
      </c>
      <c r="F82" s="31">
        <f t="shared" si="37"/>
        <v>214200</v>
      </c>
      <c r="G82" s="31">
        <f t="shared" si="37"/>
        <v>0</v>
      </c>
      <c r="H82" s="31">
        <f t="shared" si="37"/>
        <v>0</v>
      </c>
      <c r="I82" s="31">
        <f t="shared" si="37"/>
        <v>0</v>
      </c>
      <c r="J82" s="31">
        <f t="shared" si="37"/>
        <v>0</v>
      </c>
      <c r="K82" s="29"/>
    </row>
    <row r="83" spans="1:11" ht="15" customHeight="1">
      <c r="A83" s="27">
        <v>74</v>
      </c>
      <c r="B83" s="27" t="s">
        <v>1</v>
      </c>
      <c r="C83" s="31">
        <f aca="true" t="shared" si="38" ref="C83:C91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75</v>
      </c>
      <c r="B84" s="27" t="s">
        <v>2</v>
      </c>
      <c r="C84" s="31">
        <f t="shared" si="38"/>
        <v>568500</v>
      </c>
      <c r="D84" s="31">
        <v>140100</v>
      </c>
      <c r="E84" s="31">
        <v>214200</v>
      </c>
      <c r="F84" s="31">
        <v>214200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27">
        <v>76</v>
      </c>
      <c r="B85" s="27" t="s">
        <v>84</v>
      </c>
      <c r="C85" s="31">
        <f t="shared" si="38"/>
        <v>210000</v>
      </c>
      <c r="D85" s="31">
        <f>D86</f>
        <v>210000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27">
        <v>77</v>
      </c>
      <c r="B86" s="27" t="s">
        <v>1</v>
      </c>
      <c r="C86" s="31">
        <f t="shared" si="38"/>
        <v>210000</v>
      </c>
      <c r="D86" s="31">
        <v>210000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27">
        <v>78</v>
      </c>
      <c r="B87" s="27" t="s">
        <v>2</v>
      </c>
      <c r="C87" s="31">
        <f t="shared" si="38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27">
        <v>79</v>
      </c>
      <c r="B88" s="27" t="s">
        <v>93</v>
      </c>
      <c r="C88" s="31">
        <f t="shared" si="38"/>
        <v>657725</v>
      </c>
      <c r="D88" s="31">
        <f>D89</f>
        <v>657725</v>
      </c>
      <c r="E88" s="31">
        <f aca="true" t="shared" si="39" ref="E88:J88">E89</f>
        <v>0</v>
      </c>
      <c r="F88" s="31">
        <f t="shared" si="39"/>
        <v>0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t="shared" si="39"/>
        <v>0</v>
      </c>
      <c r="K88" s="29"/>
    </row>
    <row r="89" spans="1:11" ht="15.75">
      <c r="A89" s="27">
        <v>80</v>
      </c>
      <c r="B89" s="27" t="s">
        <v>0</v>
      </c>
      <c r="C89" s="31">
        <f t="shared" si="38"/>
        <v>657725</v>
      </c>
      <c r="D89" s="31">
        <v>657725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94.5">
      <c r="A90" s="27">
        <v>81</v>
      </c>
      <c r="B90" s="27" t="s">
        <v>94</v>
      </c>
      <c r="C90" s="31">
        <f t="shared" si="38"/>
        <v>400000</v>
      </c>
      <c r="D90" s="31">
        <f>D91</f>
        <v>400000</v>
      </c>
      <c r="E90" s="31"/>
      <c r="F90" s="31"/>
      <c r="G90" s="31"/>
      <c r="H90" s="31"/>
      <c r="I90" s="31"/>
      <c r="J90" s="31"/>
      <c r="K90" s="29"/>
    </row>
    <row r="91" spans="1:11" ht="15.75">
      <c r="A91" s="27">
        <v>82</v>
      </c>
      <c r="B91" s="27" t="s">
        <v>95</v>
      </c>
      <c r="C91" s="31">
        <f t="shared" si="38"/>
        <v>400000</v>
      </c>
      <c r="D91" s="31">
        <v>400000</v>
      </c>
      <c r="E91" s="31"/>
      <c r="F91" s="31"/>
      <c r="G91" s="31"/>
      <c r="H91" s="31"/>
      <c r="I91" s="31"/>
      <c r="J91" s="31"/>
      <c r="K91" s="29"/>
    </row>
    <row r="92" spans="1:11" s="43" customFormat="1" ht="49.5" customHeight="1">
      <c r="A92" s="27">
        <v>83</v>
      </c>
      <c r="B92" s="71" t="s">
        <v>19</v>
      </c>
      <c r="C92" s="71"/>
      <c r="D92" s="71"/>
      <c r="E92" s="71"/>
      <c r="F92" s="71"/>
      <c r="G92" s="71"/>
      <c r="H92" s="71"/>
      <c r="I92" s="71"/>
      <c r="J92" s="71"/>
      <c r="K92" s="71"/>
    </row>
    <row r="93" spans="1:11" ht="31.5">
      <c r="A93" s="27">
        <v>84</v>
      </c>
      <c r="B93" s="27" t="s">
        <v>20</v>
      </c>
      <c r="C93" s="31">
        <f>C94</f>
        <v>64206512</v>
      </c>
      <c r="D93" s="31">
        <f aca="true" t="shared" si="40" ref="D93:J93">D94</f>
        <v>9727850</v>
      </c>
      <c r="E93" s="31">
        <f t="shared" si="40"/>
        <v>9079777</v>
      </c>
      <c r="F93" s="31">
        <f t="shared" si="40"/>
        <v>9079777</v>
      </c>
      <c r="G93" s="31">
        <f t="shared" si="40"/>
        <v>9079777</v>
      </c>
      <c r="H93" s="31">
        <f t="shared" si="40"/>
        <v>9079777</v>
      </c>
      <c r="I93" s="31">
        <f t="shared" si="40"/>
        <v>9079777</v>
      </c>
      <c r="J93" s="31">
        <f t="shared" si="40"/>
        <v>9079777</v>
      </c>
      <c r="K93" s="29"/>
    </row>
    <row r="94" spans="1:11" ht="15.75">
      <c r="A94" s="27">
        <v>85</v>
      </c>
      <c r="B94" s="27" t="s">
        <v>2</v>
      </c>
      <c r="C94" s="31">
        <f>C96+C98+C100</f>
        <v>64206512</v>
      </c>
      <c r="D94" s="31">
        <f>D96+D98+D100</f>
        <v>9727850</v>
      </c>
      <c r="E94" s="31">
        <f aca="true" t="shared" si="41" ref="E94:J94">E96+E98+E100</f>
        <v>9079777</v>
      </c>
      <c r="F94" s="31">
        <f t="shared" si="41"/>
        <v>9079777</v>
      </c>
      <c r="G94" s="31">
        <f t="shared" si="41"/>
        <v>9079777</v>
      </c>
      <c r="H94" s="31">
        <f t="shared" si="41"/>
        <v>9079777</v>
      </c>
      <c r="I94" s="31">
        <f t="shared" si="41"/>
        <v>9079777</v>
      </c>
      <c r="J94" s="31">
        <f t="shared" si="41"/>
        <v>9079777</v>
      </c>
      <c r="K94" s="29"/>
    </row>
    <row r="95" spans="1:11" ht="94.5">
      <c r="A95" s="27">
        <v>86</v>
      </c>
      <c r="B95" s="27" t="s">
        <v>85</v>
      </c>
      <c r="C95" s="31">
        <f>C96</f>
        <v>44797739</v>
      </c>
      <c r="D95" s="31">
        <f aca="true" t="shared" si="42" ref="D95:J95">D96</f>
        <v>6531077</v>
      </c>
      <c r="E95" s="31">
        <f t="shared" si="42"/>
        <v>6377777</v>
      </c>
      <c r="F95" s="31">
        <f t="shared" si="42"/>
        <v>6377777</v>
      </c>
      <c r="G95" s="31">
        <f t="shared" si="42"/>
        <v>6377777</v>
      </c>
      <c r="H95" s="31">
        <f t="shared" si="42"/>
        <v>6377777</v>
      </c>
      <c r="I95" s="31">
        <f t="shared" si="42"/>
        <v>6377777</v>
      </c>
      <c r="J95" s="31">
        <f t="shared" si="42"/>
        <v>6377777</v>
      </c>
      <c r="K95" s="30" t="s">
        <v>60</v>
      </c>
    </row>
    <row r="96" spans="1:11" ht="15.75">
      <c r="A96" s="27">
        <v>87</v>
      </c>
      <c r="B96" s="27" t="s">
        <v>2</v>
      </c>
      <c r="C96" s="31">
        <f>D96+E96+F96+G96+H96+I96+J96</f>
        <v>44797739</v>
      </c>
      <c r="D96" s="31">
        <v>6531077</v>
      </c>
      <c r="E96" s="31">
        <v>6377777</v>
      </c>
      <c r="F96" s="31">
        <v>6377777</v>
      </c>
      <c r="G96" s="31">
        <v>6377777</v>
      </c>
      <c r="H96" s="31">
        <v>6377777</v>
      </c>
      <c r="I96" s="31">
        <v>6377777</v>
      </c>
      <c r="J96" s="31">
        <v>6377777</v>
      </c>
      <c r="K96" s="29"/>
    </row>
    <row r="97" spans="1:11" ht="63">
      <c r="A97" s="27">
        <v>88</v>
      </c>
      <c r="B97" s="27" t="s">
        <v>86</v>
      </c>
      <c r="C97" s="31">
        <f>D97+E97+F97+G97+H97+I97+J97</f>
        <v>16598773</v>
      </c>
      <c r="D97" s="31">
        <f>D98</f>
        <v>2786773</v>
      </c>
      <c r="E97" s="31">
        <f aca="true" t="shared" si="43" ref="E97:J97">E98</f>
        <v>2302000</v>
      </c>
      <c r="F97" s="31">
        <f t="shared" si="43"/>
        <v>2302000</v>
      </c>
      <c r="G97" s="31">
        <f t="shared" si="43"/>
        <v>2302000</v>
      </c>
      <c r="H97" s="31">
        <f t="shared" si="43"/>
        <v>2302000</v>
      </c>
      <c r="I97" s="31">
        <f t="shared" si="43"/>
        <v>2302000</v>
      </c>
      <c r="J97" s="31">
        <f t="shared" si="43"/>
        <v>2302000</v>
      </c>
      <c r="K97" s="29" t="s">
        <v>60</v>
      </c>
    </row>
    <row r="98" spans="1:11" ht="15.75">
      <c r="A98" s="27">
        <v>89</v>
      </c>
      <c r="B98" s="27" t="s">
        <v>2</v>
      </c>
      <c r="C98" s="31">
        <f>D98+E98+F98+G98+H98+I98+J98</f>
        <v>16598773</v>
      </c>
      <c r="D98" s="31">
        <v>2786773</v>
      </c>
      <c r="E98" s="31">
        <v>2302000</v>
      </c>
      <c r="F98" s="31">
        <v>2302000</v>
      </c>
      <c r="G98" s="31">
        <v>2302000</v>
      </c>
      <c r="H98" s="31">
        <v>2302000</v>
      </c>
      <c r="I98" s="31">
        <v>2302000</v>
      </c>
      <c r="J98" s="31">
        <v>2302000</v>
      </c>
      <c r="K98" s="29"/>
    </row>
    <row r="99" spans="1:11" ht="63">
      <c r="A99" s="27">
        <v>90</v>
      </c>
      <c r="B99" s="27" t="s">
        <v>87</v>
      </c>
      <c r="C99" s="31">
        <f>D99+E99+F99+G99+H99+I99+J99</f>
        <v>2810000</v>
      </c>
      <c r="D99" s="31">
        <f>D100</f>
        <v>410000</v>
      </c>
      <c r="E99" s="31">
        <f aca="true" t="shared" si="44" ref="E99:J99">E100</f>
        <v>400000</v>
      </c>
      <c r="F99" s="31">
        <f t="shared" si="44"/>
        <v>400000</v>
      </c>
      <c r="G99" s="31">
        <f t="shared" si="44"/>
        <v>400000</v>
      </c>
      <c r="H99" s="31">
        <f t="shared" si="44"/>
        <v>400000</v>
      </c>
      <c r="I99" s="31">
        <f t="shared" si="44"/>
        <v>400000</v>
      </c>
      <c r="J99" s="31">
        <f t="shared" si="44"/>
        <v>400000</v>
      </c>
      <c r="K99" s="29" t="s">
        <v>61</v>
      </c>
    </row>
    <row r="100" spans="1:11" ht="15.75">
      <c r="A100" s="27">
        <v>91</v>
      </c>
      <c r="B100" s="27" t="s">
        <v>2</v>
      </c>
      <c r="C100" s="31">
        <f>D100+E100+F100+G100+H100+I100+J100</f>
        <v>2810000</v>
      </c>
      <c r="D100" s="31">
        <v>410000</v>
      </c>
      <c r="E100" s="31">
        <v>400000</v>
      </c>
      <c r="F100" s="31">
        <v>400000</v>
      </c>
      <c r="G100" s="31">
        <v>400000</v>
      </c>
      <c r="H100" s="31">
        <v>400000</v>
      </c>
      <c r="I100" s="31">
        <v>400000</v>
      </c>
      <c r="J100" s="31">
        <v>400000</v>
      </c>
      <c r="K100" s="29"/>
    </row>
  </sheetData>
  <sheetProtection/>
  <mergeCells count="11">
    <mergeCell ref="B92:K92"/>
    <mergeCell ref="C6:J6"/>
    <mergeCell ref="B12:K12"/>
    <mergeCell ref="B33:K33"/>
    <mergeCell ref="B54:K54"/>
    <mergeCell ref="B59:K59"/>
    <mergeCell ref="B68:K68"/>
    <mergeCell ref="H1:K1"/>
    <mergeCell ref="H2:K2"/>
    <mergeCell ref="A3:K3"/>
    <mergeCell ref="A4:K4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5">
      <selection activeCell="A90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72" t="s">
        <v>96</v>
      </c>
      <c r="I1" s="72"/>
      <c r="J1" s="72"/>
      <c r="K1" s="72"/>
    </row>
    <row r="2" spans="1:11" ht="39" customHeight="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4" t="s">
        <v>16</v>
      </c>
      <c r="D4" s="75"/>
      <c r="E4" s="75"/>
      <c r="F4" s="75"/>
      <c r="G4" s="75"/>
      <c r="H4" s="75"/>
      <c r="I4" s="75"/>
      <c r="J4" s="76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4337699740.28</v>
      </c>
      <c r="D6" s="31">
        <f t="shared" si="0"/>
        <v>750051485.28</v>
      </c>
      <c r="E6" s="31">
        <f t="shared" si="0"/>
        <v>608772000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D87+D26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2429175200</v>
      </c>
      <c r="D8" s="31">
        <f>D12+D34+D59+D69</f>
        <v>404293900</v>
      </c>
      <c r="E8" s="31">
        <f aca="true" t="shared" si="1" ref="E8:J8">E12+E34+E59+E69</f>
        <v>282121900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1845238115.28</v>
      </c>
      <c r="D9" s="31">
        <f aca="true" t="shared" si="2" ref="D9:J9">D13+D35+D54+D60+D70+D102</f>
        <v>282471160.28</v>
      </c>
      <c r="E9" s="31">
        <f t="shared" si="2"/>
        <v>326650100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71" t="s">
        <v>63</v>
      </c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31.5">
      <c r="A11" s="27">
        <v>6</v>
      </c>
      <c r="B11" s="27" t="s">
        <v>8</v>
      </c>
      <c r="C11" s="31">
        <f>C12+C13+C14</f>
        <v>1176841182.8600001</v>
      </c>
      <c r="D11" s="31">
        <f>D12+D13+D14</f>
        <v>317029699.86</v>
      </c>
      <c r="E11" s="31">
        <f aca="true" t="shared" si="3" ref="E11:J11">E12+E13+E14</f>
        <v>177326290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434607100</v>
      </c>
      <c r="D12" s="31">
        <f>D16+D27+D30</f>
        <v>146533100</v>
      </c>
      <c r="E12" s="31">
        <f aca="true" t="shared" si="4" ref="E12:J12">E16+E27+E30</f>
        <v>33369000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680035382.86</v>
      </c>
      <c r="D13" s="31">
        <f>D18+D20+D28+D22+D24</f>
        <v>108297899.86</v>
      </c>
      <c r="E13" s="31">
        <f aca="true" t="shared" si="5" ref="E13:J13">E18+E20+E28+E22+E24</f>
        <v>143957290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415225152.96000004</v>
      </c>
      <c r="D17" s="31">
        <f aca="true" t="shared" si="7" ref="D17:J17">D18</f>
        <v>57250919.96</v>
      </c>
      <c r="E17" s="31">
        <f t="shared" si="7"/>
        <v>66127810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415225152.96000004</v>
      </c>
      <c r="D18" s="31">
        <v>57250919.96</v>
      </c>
      <c r="E18" s="31">
        <v>66127810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109981026.06</v>
      </c>
      <c r="D19" s="31">
        <f>D20</f>
        <v>10772178.06</v>
      </c>
      <c r="E19" s="31">
        <f aca="true" t="shared" si="8" ref="E19:J19">E20</f>
        <v>27157628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109981026.06</v>
      </c>
      <c r="D20" s="31">
        <v>10772178.06</v>
      </c>
      <c r="E20" s="31">
        <v>27157628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241543210.29</v>
      </c>
      <c r="D25" s="31">
        <f>D27+D28+D26</f>
        <v>206085158.29</v>
      </c>
      <c r="E25" s="31">
        <f aca="true" t="shared" si="11" ref="E25:J25">E27+E28</f>
        <v>35458052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113521100</v>
      </c>
      <c r="D27" s="31">
        <v>113521100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65823410.29</v>
      </c>
      <c r="D28" s="31">
        <v>30365358.29</v>
      </c>
      <c r="E28" s="31">
        <v>35458052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1" t="s">
        <v>88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31.5">
      <c r="A32" s="27">
        <v>26</v>
      </c>
      <c r="B32" s="27" t="s">
        <v>10</v>
      </c>
      <c r="C32" s="31">
        <f>D32+E32+F32+G32+H32+I32+J32</f>
        <v>2821841025.21</v>
      </c>
      <c r="D32" s="31">
        <f aca="true" t="shared" si="13" ref="D32:J32">D33+D34+D35</f>
        <v>371858498.21000004</v>
      </c>
      <c r="E32" s="31">
        <f t="shared" si="13"/>
        <v>382479134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1924693000</v>
      </c>
      <c r="D34" s="31">
        <f>D37+D40+D43</f>
        <v>238232000</v>
      </c>
      <c r="E34" s="31">
        <f aca="true" t="shared" si="14" ref="E34:J34">E37+E40+E43</f>
        <v>240497000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897148025.21</v>
      </c>
      <c r="D35" s="31">
        <f>D38+D41+D45+D47+D51+D49</f>
        <v>133626498.21000001</v>
      </c>
      <c r="E35" s="31">
        <f aca="true" t="shared" si="15" ref="E35:J35">E38+E41+E45+E47+E51+E49</f>
        <v>141982134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658835838.4300001</v>
      </c>
      <c r="D44" s="31">
        <f>D45</f>
        <v>106469528.43</v>
      </c>
      <c r="E44" s="31">
        <f aca="true" t="shared" si="19" ref="E44:J44">E45</f>
        <v>98920127</v>
      </c>
      <c r="F44" s="31">
        <f t="shared" si="19"/>
        <v>84211879</v>
      </c>
      <c r="G44" s="31">
        <f t="shared" si="19"/>
        <v>84211879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658835838.4300001</v>
      </c>
      <c r="D45" s="31">
        <v>106469528.43</v>
      </c>
      <c r="E45" s="31">
        <v>98920127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219451099.72</v>
      </c>
      <c r="D46" s="31">
        <f aca="true" t="shared" si="20" ref="D46:J46">D47</f>
        <v>24597627.72</v>
      </c>
      <c r="E46" s="31">
        <f t="shared" si="20"/>
        <v>40563007</v>
      </c>
      <c r="F46" s="31">
        <f t="shared" si="20"/>
        <v>46627859</v>
      </c>
      <c r="G46" s="31">
        <f t="shared" si="20"/>
        <v>40488559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219451099.72</v>
      </c>
      <c r="D47" s="31">
        <v>24597627.72</v>
      </c>
      <c r="E47" s="31">
        <v>40563007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1" ref="E48:J48">E49</f>
        <v>1824000</v>
      </c>
      <c r="F48" s="31">
        <f t="shared" si="21"/>
        <v>1824000</v>
      </c>
      <c r="G48" s="31">
        <f t="shared" si="21"/>
        <v>1824000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1" t="s">
        <v>91</v>
      </c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31.5">
      <c r="A53" s="27">
        <v>47</v>
      </c>
      <c r="B53" s="27" t="s">
        <v>18</v>
      </c>
      <c r="C53" s="31">
        <f>C54</f>
        <v>127449881.12</v>
      </c>
      <c r="D53" s="31">
        <f aca="true" t="shared" si="23" ref="D53:J53">D54</f>
        <v>17368007.12</v>
      </c>
      <c r="E53" s="31">
        <f t="shared" si="23"/>
        <v>20099366</v>
      </c>
      <c r="F53" s="31">
        <f t="shared" si="23"/>
        <v>18542294</v>
      </c>
      <c r="G53" s="31">
        <f t="shared" si="23"/>
        <v>18542294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127449881.12</v>
      </c>
      <c r="D54" s="31">
        <f aca="true" t="shared" si="24" ref="D54:J54">D56</f>
        <v>17368007.12</v>
      </c>
      <c r="E54" s="31">
        <f t="shared" si="24"/>
        <v>20099366</v>
      </c>
      <c r="F54" s="31">
        <f t="shared" si="24"/>
        <v>18542294</v>
      </c>
      <c r="G54" s="31">
        <f t="shared" si="24"/>
        <v>18542294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127449881.12</v>
      </c>
      <c r="D55" s="31">
        <f>D56</f>
        <v>17368007.12</v>
      </c>
      <c r="E55" s="31">
        <f aca="true" t="shared" si="25" ref="E55:J55">E56</f>
        <v>20099366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127449881.12</v>
      </c>
      <c r="D56" s="31">
        <v>17368007.12</v>
      </c>
      <c r="E56" s="31">
        <v>20099366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1" t="s">
        <v>89</v>
      </c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6" ref="E58:J58">E59+E60</f>
        <v>12557410</v>
      </c>
      <c r="F58" s="31">
        <f t="shared" si="26"/>
        <v>12557410</v>
      </c>
      <c r="G58" s="31">
        <f t="shared" si="26"/>
        <v>12557410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7" ref="D59:J59">D64</f>
        <v>7733500</v>
      </c>
      <c r="E59" s="31">
        <f t="shared" si="27"/>
        <v>8255900</v>
      </c>
      <c r="F59" s="31">
        <f t="shared" si="27"/>
        <v>8255900</v>
      </c>
      <c r="G59" s="31">
        <f t="shared" si="27"/>
        <v>8255900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8" ref="E60:J60">E62+E65</f>
        <v>4301510</v>
      </c>
      <c r="F60" s="31">
        <f t="shared" si="28"/>
        <v>4301510</v>
      </c>
      <c r="G60" s="31">
        <f t="shared" si="28"/>
        <v>4301510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29" ref="D61:J61">D62</f>
        <v>1302070</v>
      </c>
      <c r="E61" s="31">
        <f t="shared" si="29"/>
        <v>1811510</v>
      </c>
      <c r="F61" s="31">
        <f t="shared" si="29"/>
        <v>1811510</v>
      </c>
      <c r="G61" s="31">
        <f t="shared" si="29"/>
        <v>1811510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0" ref="E63:J63">E64+E65</f>
        <v>10745900</v>
      </c>
      <c r="F63" s="31">
        <f t="shared" si="30"/>
        <v>10745900</v>
      </c>
      <c r="G63" s="31">
        <f t="shared" si="30"/>
        <v>10745900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1" t="s">
        <v>90</v>
      </c>
      <c r="C66" s="71"/>
      <c r="D66" s="71"/>
      <c r="E66" s="71"/>
      <c r="F66" s="71"/>
      <c r="G66" s="71"/>
      <c r="H66" s="71"/>
      <c r="I66" s="71"/>
      <c r="J66" s="71"/>
      <c r="K66" s="71"/>
    </row>
    <row r="67" spans="1:11" ht="31.5">
      <c r="A67" s="27">
        <v>61</v>
      </c>
      <c r="B67" s="27" t="s">
        <v>7</v>
      </c>
      <c r="C67" s="31">
        <f>D67+E67+F67+G67+H67+I67+J67</f>
        <v>57419586.09</v>
      </c>
      <c r="D67" s="31">
        <f>D68+D69+D70</f>
        <v>22810586.09</v>
      </c>
      <c r="E67" s="31">
        <f aca="true" t="shared" si="31" ref="E67:J67">E68+E69+E70</f>
        <v>5904000</v>
      </c>
      <c r="F67" s="31">
        <f t="shared" si="31"/>
        <v>4727000</v>
      </c>
      <c r="G67" s="31">
        <f t="shared" si="31"/>
        <v>4727000</v>
      </c>
      <c r="H67" s="31">
        <f t="shared" si="31"/>
        <v>6417000</v>
      </c>
      <c r="I67" s="31">
        <f t="shared" si="31"/>
        <v>6417000</v>
      </c>
      <c r="J67" s="31">
        <f t="shared" si="31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D87</f>
        <v>1087725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11795300</v>
      </c>
      <c r="D69" s="31">
        <f>D72+D75+D78+D81+D84+D89+D92+D95+D98</f>
        <v>11795300</v>
      </c>
      <c r="E69" s="31">
        <f aca="true" t="shared" si="33" ref="E69:J69">E72+E75+E78+E81+E84+E89+E92+E95+E98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44536561.09</v>
      </c>
      <c r="D70" s="31">
        <f>D73+D76+D79+D82+D85+D90+D93+D96+D99</f>
        <v>9927561.09</v>
      </c>
      <c r="E70" s="31">
        <f aca="true" t="shared" si="34" ref="E70:J70">E73+E76+E79+E82+E85+E90+E93+E96+E99</f>
        <v>5904000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21735701.09</v>
      </c>
      <c r="D71" s="31">
        <f>D72+D73</f>
        <v>6735701.09</v>
      </c>
      <c r="E71" s="31">
        <f aca="true" t="shared" si="35" ref="E71:J71">E72+E73</f>
        <v>2000000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18396701.09</v>
      </c>
      <c r="D73" s="31">
        <v>3396701.09</v>
      </c>
      <c r="E73" s="31">
        <v>2000000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6" ref="E74:J74">E75+E76</f>
        <v>1267000</v>
      </c>
      <c r="F74" s="31">
        <f t="shared" si="36"/>
        <v>1267000</v>
      </c>
      <c r="G74" s="31">
        <f t="shared" si="36"/>
        <v>1267000</v>
      </c>
      <c r="H74" s="31">
        <f t="shared" si="36"/>
        <v>1267000</v>
      </c>
      <c r="I74" s="31">
        <f t="shared" si="36"/>
        <v>1267000</v>
      </c>
      <c r="J74" s="31">
        <f t="shared" si="36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7" ref="C77:J77">C78+C79</f>
        <v>10350000</v>
      </c>
      <c r="D77" s="31">
        <f t="shared" si="37"/>
        <v>1500000</v>
      </c>
      <c r="E77" s="31">
        <f t="shared" si="37"/>
        <v>1100000</v>
      </c>
      <c r="F77" s="31">
        <f t="shared" si="37"/>
        <v>1100000</v>
      </c>
      <c r="G77" s="31">
        <f t="shared" si="37"/>
        <v>1100000</v>
      </c>
      <c r="H77" s="31">
        <f t="shared" si="37"/>
        <v>1850000</v>
      </c>
      <c r="I77" s="31">
        <f t="shared" si="37"/>
        <v>1850000</v>
      </c>
      <c r="J77" s="31">
        <f t="shared" si="37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9600000</v>
      </c>
      <c r="D79" s="31">
        <v>750000</v>
      </c>
      <c r="E79" s="31">
        <v>1100000</v>
      </c>
      <c r="F79" s="31">
        <v>1100000</v>
      </c>
      <c r="G79" s="31">
        <v>1100000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350300</v>
      </c>
      <c r="D80" s="31">
        <f>D81+D82</f>
        <v>350300</v>
      </c>
      <c r="E80" s="31">
        <f aca="true" t="shared" si="38" ref="E80:J80">E81+E82</f>
        <v>0</v>
      </c>
      <c r="F80" s="31">
        <f t="shared" si="38"/>
        <v>0</v>
      </c>
      <c r="G80" s="31">
        <f t="shared" si="38"/>
        <v>0</v>
      </c>
      <c r="H80" s="31">
        <f t="shared" si="38"/>
        <v>0</v>
      </c>
      <c r="I80" s="31">
        <f t="shared" si="38"/>
        <v>0</v>
      </c>
      <c r="J80" s="31">
        <f t="shared" si="38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9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9"/>
        <v>140100</v>
      </c>
      <c r="D82" s="31">
        <v>140100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9"/>
        <v>0</v>
      </c>
      <c r="D83" s="31">
        <f>D84</f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9"/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9"/>
        <v>1087725</v>
      </c>
      <c r="D86" s="31">
        <f>D87</f>
        <v>1087725</v>
      </c>
      <c r="E86" s="31">
        <f aca="true" t="shared" si="40" ref="E86:J86">E87</f>
        <v>0</v>
      </c>
      <c r="F86" s="31">
        <f t="shared" si="40"/>
        <v>0</v>
      </c>
      <c r="G86" s="31">
        <f t="shared" si="40"/>
        <v>0</v>
      </c>
      <c r="H86" s="31">
        <f t="shared" si="40"/>
        <v>0</v>
      </c>
      <c r="I86" s="31">
        <f t="shared" si="40"/>
        <v>0</v>
      </c>
      <c r="J86" s="31">
        <f t="shared" si="40"/>
        <v>0</v>
      </c>
      <c r="K86" s="29"/>
    </row>
    <row r="87" spans="1:11" ht="15.75">
      <c r="A87" s="27">
        <v>81</v>
      </c>
      <c r="B87" s="27" t="s">
        <v>0</v>
      </c>
      <c r="C87" s="31">
        <f t="shared" si="39"/>
        <v>1087725</v>
      </c>
      <c r="D87" s="31">
        <v>1087725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10624760</v>
      </c>
      <c r="D88" s="31">
        <f>D90+D89</f>
        <v>10624760</v>
      </c>
      <c r="E88" s="31">
        <f aca="true" t="shared" si="41" ref="E88:J88">E90+E89</f>
        <v>0</v>
      </c>
      <c r="F88" s="31">
        <f t="shared" si="41"/>
        <v>0</v>
      </c>
      <c r="G88" s="31">
        <f t="shared" si="41"/>
        <v>0</v>
      </c>
      <c r="H88" s="31">
        <f t="shared" si="41"/>
        <v>0</v>
      </c>
      <c r="I88" s="31">
        <f t="shared" si="41"/>
        <v>0</v>
      </c>
      <c r="J88" s="31">
        <f t="shared" si="41"/>
        <v>0</v>
      </c>
      <c r="K88" s="29"/>
    </row>
    <row r="89" spans="1:11" ht="15.75">
      <c r="A89" s="27">
        <v>83</v>
      </c>
      <c r="B89" s="27" t="s">
        <v>100</v>
      </c>
      <c r="C89" s="31">
        <f t="shared" si="39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9"/>
        <v>4373760</v>
      </c>
      <c r="D90" s="31">
        <v>4373760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63">
      <c r="A91" s="27">
        <v>85</v>
      </c>
      <c r="B91" s="27" t="s">
        <v>98</v>
      </c>
      <c r="C91" s="31">
        <f>C92+C93</f>
        <v>1800000</v>
      </c>
      <c r="D91" s="31">
        <f aca="true" t="shared" si="42" ref="D91:J91">D92+D93</f>
        <v>0</v>
      </c>
      <c r="E91" s="31">
        <f t="shared" si="42"/>
        <v>300000</v>
      </c>
      <c r="F91" s="31">
        <f t="shared" si="42"/>
        <v>300000</v>
      </c>
      <c r="G91" s="31">
        <f t="shared" si="42"/>
        <v>300000</v>
      </c>
      <c r="H91" s="31">
        <f t="shared" si="42"/>
        <v>300000</v>
      </c>
      <c r="I91" s="31">
        <f t="shared" si="42"/>
        <v>300000</v>
      </c>
      <c r="J91" s="31">
        <f t="shared" si="42"/>
        <v>300000</v>
      </c>
      <c r="K91" s="29"/>
    </row>
    <row r="92" spans="1:11" ht="15.75">
      <c r="A92" s="27">
        <v>86</v>
      </c>
      <c r="B92" s="27" t="s">
        <v>100</v>
      </c>
      <c r="C92" s="31">
        <f>D92+E92+G92+F92+H92+I92+J92</f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29"/>
    </row>
    <row r="93" spans="1:11" ht="15.75">
      <c r="A93" s="27">
        <v>87</v>
      </c>
      <c r="B93" s="27" t="s">
        <v>95</v>
      </c>
      <c r="C93" s="31">
        <f>D93+E93+G93+F93+H93+I93+J93</f>
        <v>1800000</v>
      </c>
      <c r="D93" s="31">
        <v>0</v>
      </c>
      <c r="E93" s="31">
        <v>300000</v>
      </c>
      <c r="F93" s="31">
        <v>300000</v>
      </c>
      <c r="G93" s="31">
        <v>300000</v>
      </c>
      <c r="H93" s="31">
        <v>300000</v>
      </c>
      <c r="I93" s="31">
        <v>300000</v>
      </c>
      <c r="J93" s="31">
        <v>300000</v>
      </c>
      <c r="K93" s="29"/>
    </row>
    <row r="94" spans="1:11" ht="141.75">
      <c r="A94" s="27">
        <v>88</v>
      </c>
      <c r="B94" s="27" t="s">
        <v>99</v>
      </c>
      <c r="C94" s="31">
        <f aca="true" t="shared" si="43" ref="C94:C99">D94+E94+G94+F94+H94+I94+J94</f>
        <v>700000</v>
      </c>
      <c r="D94" s="31">
        <f>D95+D96</f>
        <v>0</v>
      </c>
      <c r="E94" s="31">
        <f aca="true" t="shared" si="44" ref="E94:J94">E95+E96</f>
        <v>700000</v>
      </c>
      <c r="F94" s="31">
        <f t="shared" si="44"/>
        <v>0</v>
      </c>
      <c r="G94" s="31">
        <f t="shared" si="44"/>
        <v>0</v>
      </c>
      <c r="H94" s="31">
        <f t="shared" si="44"/>
        <v>0</v>
      </c>
      <c r="I94" s="31">
        <f t="shared" si="44"/>
        <v>0</v>
      </c>
      <c r="J94" s="31">
        <f t="shared" si="44"/>
        <v>0</v>
      </c>
      <c r="K94" s="29"/>
    </row>
    <row r="95" spans="1:11" ht="15.75">
      <c r="A95" s="27">
        <v>89</v>
      </c>
      <c r="B95" s="27" t="s">
        <v>100</v>
      </c>
      <c r="C95" s="31">
        <f t="shared" si="43"/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29"/>
    </row>
    <row r="96" spans="1:11" ht="15.75">
      <c r="A96" s="27">
        <v>90</v>
      </c>
      <c r="B96" s="27" t="s">
        <v>95</v>
      </c>
      <c r="C96" s="31">
        <f t="shared" si="43"/>
        <v>700000</v>
      </c>
      <c r="D96" s="31">
        <v>0</v>
      </c>
      <c r="E96" s="31">
        <v>700000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63">
      <c r="A97" s="27">
        <v>91</v>
      </c>
      <c r="B97" s="27" t="s">
        <v>101</v>
      </c>
      <c r="C97" s="31">
        <f t="shared" si="43"/>
        <v>657000</v>
      </c>
      <c r="D97" s="31">
        <f>D98+D99</f>
        <v>0</v>
      </c>
      <c r="E97" s="31">
        <f aca="true" t="shared" si="45" ref="E97:J97">E98+E99</f>
        <v>537000</v>
      </c>
      <c r="F97" s="31">
        <f t="shared" si="45"/>
        <v>60000</v>
      </c>
      <c r="G97" s="31">
        <f t="shared" si="45"/>
        <v>60000</v>
      </c>
      <c r="H97" s="31">
        <f t="shared" si="45"/>
        <v>0</v>
      </c>
      <c r="I97" s="31">
        <f t="shared" si="45"/>
        <v>0</v>
      </c>
      <c r="J97" s="31">
        <f t="shared" si="45"/>
        <v>0</v>
      </c>
      <c r="K97" s="29"/>
    </row>
    <row r="98" spans="1:11" ht="15.75">
      <c r="A98" s="27">
        <v>92</v>
      </c>
      <c r="B98" s="27" t="s">
        <v>100</v>
      </c>
      <c r="C98" s="31">
        <f t="shared" si="43"/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29"/>
    </row>
    <row r="99" spans="1:11" ht="15.75">
      <c r="A99" s="27">
        <v>93</v>
      </c>
      <c r="B99" s="27" t="s">
        <v>95</v>
      </c>
      <c r="C99" s="31">
        <f t="shared" si="43"/>
        <v>657000</v>
      </c>
      <c r="D99" s="31">
        <v>0</v>
      </c>
      <c r="E99" s="31">
        <v>537000</v>
      </c>
      <c r="F99" s="31">
        <v>60000</v>
      </c>
      <c r="G99" s="31">
        <v>60000</v>
      </c>
      <c r="H99" s="31">
        <v>0</v>
      </c>
      <c r="I99" s="31">
        <v>0</v>
      </c>
      <c r="J99" s="31">
        <v>0</v>
      </c>
      <c r="K99" s="29"/>
    </row>
    <row r="100" spans="1:11" s="43" customFormat="1" ht="49.5" customHeight="1">
      <c r="A100" s="27">
        <v>85</v>
      </c>
      <c r="B100" s="71" t="s">
        <v>19</v>
      </c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1:11" ht="31.5">
      <c r="A101" s="27">
        <v>86</v>
      </c>
      <c r="B101" s="27" t="s">
        <v>20</v>
      </c>
      <c r="C101" s="31">
        <f>C102</f>
        <v>68382237</v>
      </c>
      <c r="D101" s="31">
        <f aca="true" t="shared" si="46" ref="D101:J101">D102</f>
        <v>9488906</v>
      </c>
      <c r="E101" s="31">
        <f t="shared" si="46"/>
        <v>10405800</v>
      </c>
      <c r="F101" s="31">
        <f t="shared" si="46"/>
        <v>10549600</v>
      </c>
      <c r="G101" s="31">
        <f t="shared" si="46"/>
        <v>10698600</v>
      </c>
      <c r="H101" s="31">
        <f t="shared" si="46"/>
        <v>9079777</v>
      </c>
      <c r="I101" s="31">
        <f t="shared" si="46"/>
        <v>9079777</v>
      </c>
      <c r="J101" s="31">
        <f t="shared" si="46"/>
        <v>9079777</v>
      </c>
      <c r="K101" s="29"/>
    </row>
    <row r="102" spans="1:11" ht="15.75">
      <c r="A102" s="27">
        <v>87</v>
      </c>
      <c r="B102" s="27" t="s">
        <v>2</v>
      </c>
      <c r="C102" s="31">
        <f>C104+C106+C108</f>
        <v>68382237</v>
      </c>
      <c r="D102" s="31">
        <f>D104+D106+D108</f>
        <v>9488906</v>
      </c>
      <c r="E102" s="31">
        <f aca="true" t="shared" si="47" ref="E102:J102">E104+E106+E108</f>
        <v>10405800</v>
      </c>
      <c r="F102" s="31">
        <f t="shared" si="47"/>
        <v>10549600</v>
      </c>
      <c r="G102" s="31">
        <f t="shared" si="47"/>
        <v>10698600</v>
      </c>
      <c r="H102" s="31">
        <f t="shared" si="47"/>
        <v>9079777</v>
      </c>
      <c r="I102" s="31">
        <f t="shared" si="47"/>
        <v>9079777</v>
      </c>
      <c r="J102" s="31">
        <f t="shared" si="47"/>
        <v>9079777</v>
      </c>
      <c r="K102" s="29"/>
    </row>
    <row r="103" spans="1:11" ht="94.5">
      <c r="A103" s="27">
        <v>88</v>
      </c>
      <c r="B103" s="27" t="s">
        <v>85</v>
      </c>
      <c r="C103" s="31">
        <f>C104</f>
        <v>46849864</v>
      </c>
      <c r="D103" s="31">
        <f aca="true" t="shared" si="48" ref="D103:J103">D104</f>
        <v>6401533</v>
      </c>
      <c r="E103" s="31">
        <f t="shared" si="48"/>
        <v>7105000</v>
      </c>
      <c r="F103" s="31">
        <f t="shared" si="48"/>
        <v>7105000</v>
      </c>
      <c r="G103" s="31">
        <f t="shared" si="48"/>
        <v>7105000</v>
      </c>
      <c r="H103" s="31">
        <f t="shared" si="48"/>
        <v>6377777</v>
      </c>
      <c r="I103" s="31">
        <f t="shared" si="48"/>
        <v>6377777</v>
      </c>
      <c r="J103" s="31">
        <f t="shared" si="48"/>
        <v>6377777</v>
      </c>
      <c r="K103" s="30" t="s">
        <v>60</v>
      </c>
    </row>
    <row r="104" spans="1:11" ht="15.75">
      <c r="A104" s="27">
        <v>89</v>
      </c>
      <c r="B104" s="27" t="s">
        <v>2</v>
      </c>
      <c r="C104" s="31">
        <f>D104+E104+F104+G104+H104+I104+J104</f>
        <v>46849864</v>
      </c>
      <c r="D104" s="31">
        <v>6401533</v>
      </c>
      <c r="E104" s="31">
        <v>7105000</v>
      </c>
      <c r="F104" s="31">
        <v>7105000</v>
      </c>
      <c r="G104" s="31">
        <v>7105000</v>
      </c>
      <c r="H104" s="31">
        <v>6377777</v>
      </c>
      <c r="I104" s="31">
        <v>6377777</v>
      </c>
      <c r="J104" s="31">
        <v>6377777</v>
      </c>
      <c r="K104" s="29"/>
    </row>
    <row r="105" spans="1:11" ht="63">
      <c r="A105" s="27">
        <v>90</v>
      </c>
      <c r="B105" s="27" t="s">
        <v>86</v>
      </c>
      <c r="C105" s="31">
        <f>D105+E105+F105+G105+H105+I105+J105</f>
        <v>18757373</v>
      </c>
      <c r="D105" s="31">
        <f>D106</f>
        <v>2712373</v>
      </c>
      <c r="E105" s="31">
        <f aca="true" t="shared" si="49" ref="E105:J105">E106</f>
        <v>2900800</v>
      </c>
      <c r="F105" s="31">
        <f t="shared" si="49"/>
        <v>3044600</v>
      </c>
      <c r="G105" s="31">
        <f t="shared" si="49"/>
        <v>3193600</v>
      </c>
      <c r="H105" s="31">
        <f t="shared" si="49"/>
        <v>2302000</v>
      </c>
      <c r="I105" s="31">
        <f t="shared" si="49"/>
        <v>2302000</v>
      </c>
      <c r="J105" s="31">
        <f t="shared" si="49"/>
        <v>2302000</v>
      </c>
      <c r="K105" s="29" t="s">
        <v>60</v>
      </c>
    </row>
    <row r="106" spans="1:11" ht="15.75">
      <c r="A106" s="27">
        <v>91</v>
      </c>
      <c r="B106" s="27" t="s">
        <v>2</v>
      </c>
      <c r="C106" s="31">
        <f>D106+E106+F106+G106+H106+I106+J106</f>
        <v>18757373</v>
      </c>
      <c r="D106" s="31">
        <v>2712373</v>
      </c>
      <c r="E106" s="31">
        <v>2900800</v>
      </c>
      <c r="F106" s="31">
        <v>3044600</v>
      </c>
      <c r="G106" s="31">
        <v>3193600</v>
      </c>
      <c r="H106" s="31">
        <v>2302000</v>
      </c>
      <c r="I106" s="31">
        <v>2302000</v>
      </c>
      <c r="J106" s="31">
        <v>2302000</v>
      </c>
      <c r="K106" s="29"/>
    </row>
    <row r="107" spans="1:11" ht="63">
      <c r="A107" s="27">
        <v>92</v>
      </c>
      <c r="B107" s="27" t="s">
        <v>87</v>
      </c>
      <c r="C107" s="31">
        <f>D107+E107+F107+G107+H107+I107+J107</f>
        <v>2775000</v>
      </c>
      <c r="D107" s="31">
        <f>D108</f>
        <v>375000</v>
      </c>
      <c r="E107" s="31">
        <f aca="true" t="shared" si="50" ref="E107:J107">E108</f>
        <v>400000</v>
      </c>
      <c r="F107" s="31">
        <f t="shared" si="50"/>
        <v>400000</v>
      </c>
      <c r="G107" s="31">
        <f t="shared" si="50"/>
        <v>400000</v>
      </c>
      <c r="H107" s="31">
        <f t="shared" si="50"/>
        <v>400000</v>
      </c>
      <c r="I107" s="31">
        <f t="shared" si="50"/>
        <v>400000</v>
      </c>
      <c r="J107" s="31">
        <f t="shared" si="50"/>
        <v>400000</v>
      </c>
      <c r="K107" s="29" t="s">
        <v>61</v>
      </c>
    </row>
    <row r="108" spans="1:11" ht="15.75">
      <c r="A108" s="27">
        <v>93</v>
      </c>
      <c r="B108" s="27" t="s">
        <v>2</v>
      </c>
      <c r="C108" s="31">
        <f>D108+E108+F108+G108+H108+I108+J108</f>
        <v>2775000</v>
      </c>
      <c r="D108" s="31">
        <v>375000</v>
      </c>
      <c r="E108" s="31">
        <v>400000</v>
      </c>
      <c r="F108" s="31">
        <v>400000</v>
      </c>
      <c r="G108" s="31">
        <v>400000</v>
      </c>
      <c r="H108" s="31">
        <v>400000</v>
      </c>
      <c r="I108" s="31">
        <v>400000</v>
      </c>
      <c r="J108" s="31">
        <v>400000</v>
      </c>
      <c r="K108" s="29"/>
    </row>
  </sheetData>
  <sheetProtection/>
  <mergeCells count="9">
    <mergeCell ref="H1:K1"/>
    <mergeCell ref="A2:K2"/>
    <mergeCell ref="C4:J4"/>
    <mergeCell ref="B10:K10"/>
    <mergeCell ref="B100:K100"/>
    <mergeCell ref="B31:K31"/>
    <mergeCell ref="B52:K5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72" t="s">
        <v>96</v>
      </c>
      <c r="I1" s="72"/>
      <c r="J1" s="72"/>
      <c r="K1" s="72"/>
    </row>
    <row r="2" spans="1:11" ht="39" customHeight="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4" t="s">
        <v>16</v>
      </c>
      <c r="D4" s="75"/>
      <c r="E4" s="75"/>
      <c r="F4" s="75"/>
      <c r="G4" s="75"/>
      <c r="H4" s="75"/>
      <c r="I4" s="75"/>
      <c r="J4" s="76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4327077827.93</v>
      </c>
      <c r="D6" s="31">
        <f t="shared" si="0"/>
        <v>722581402.93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1696409302.9299998</v>
      </c>
      <c r="D9" s="31">
        <f aca="true" t="shared" si="2" ref="D9:J9">D13+D35+D54+D60+D70+D93</f>
        <v>278419077.92999995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71" t="s">
        <v>63</v>
      </c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31.5">
      <c r="A11" s="27">
        <v>6</v>
      </c>
      <c r="B11" s="27" t="s">
        <v>8</v>
      </c>
      <c r="C11" s="31">
        <f>C12+C13+C14</f>
        <v>1128683096.47</v>
      </c>
      <c r="D11" s="31">
        <f>D12+D13+D14</f>
        <v>300126942.47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590921296.47</v>
      </c>
      <c r="D13" s="31">
        <f>D18+D20+D28+D22+D24</f>
        <v>113439142.47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406114635.15999997</v>
      </c>
      <c r="D17" s="31">
        <f aca="true" t="shared" si="7" ref="D17:J17">D18</f>
        <v>58893597.16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406114635.15999997</v>
      </c>
      <c r="D18" s="31">
        <v>58893597.16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</v>
      </c>
      <c r="D21" s="31">
        <f>D22</f>
        <v>10836682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</v>
      </c>
      <c r="D22" s="31">
        <v>10836682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1" t="s">
        <v>88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31.5">
      <c r="A32" s="27">
        <v>26</v>
      </c>
      <c r="B32" s="27" t="s">
        <v>10</v>
      </c>
      <c r="C32" s="31">
        <f>D32+E32+F32+G32+H32+I32+J32</f>
        <v>2866606049.37</v>
      </c>
      <c r="D32" s="31">
        <f aca="true" t="shared" si="13" ref="D32:J32">D33+D34+D35</f>
        <v>360860300.37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844847049.37</v>
      </c>
      <c r="D35" s="31">
        <f>D38+D41+D45+D47+D51+D49</f>
        <v>123782300.36999999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666489286.24</v>
      </c>
      <c r="D44" s="31">
        <f>D45</f>
        <v>97382121.24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666489286.24</v>
      </c>
      <c r="D45" s="31">
        <v>97382121.24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1" t="s">
        <v>91</v>
      </c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31.5">
      <c r="A53" s="27">
        <v>47</v>
      </c>
      <c r="B53" s="27" t="s">
        <v>18</v>
      </c>
      <c r="C53" s="31">
        <f>C54</f>
        <v>123348480</v>
      </c>
      <c r="D53" s="31">
        <f aca="true" t="shared" si="23" ref="D53:J53">D54</f>
        <v>17552640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123348480</v>
      </c>
      <c r="D54" s="31">
        <f aca="true" t="shared" si="24" ref="D54:J54">D56</f>
        <v>17552640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123348480</v>
      </c>
      <c r="D55" s="31">
        <f>D56</f>
        <v>17552640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123348480</v>
      </c>
      <c r="D56" s="31">
        <v>17552640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1" t="s">
        <v>89</v>
      </c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31.5">
      <c r="A58" s="27">
        <v>52</v>
      </c>
      <c r="B58" s="27" t="s">
        <v>6</v>
      </c>
      <c r="C58" s="31">
        <f>C59+C60</f>
        <v>84285408</v>
      </c>
      <c r="D58" s="31">
        <f>D59+D60</f>
        <v>11495788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25800708</v>
      </c>
      <c r="D60" s="31">
        <f>D62+D65</f>
        <v>3762288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75170918</v>
      </c>
      <c r="D63" s="31">
        <f>D64+D65</f>
        <v>10193718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16686218</v>
      </c>
      <c r="D65" s="31">
        <v>2460218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1" t="s">
        <v>90</v>
      </c>
      <c r="C66" s="71"/>
      <c r="D66" s="71"/>
      <c r="E66" s="71"/>
      <c r="F66" s="71"/>
      <c r="G66" s="71"/>
      <c r="H66" s="71"/>
      <c r="I66" s="71"/>
      <c r="J66" s="71"/>
      <c r="K66" s="71"/>
    </row>
    <row r="67" spans="1:11" ht="31.5">
      <c r="A67" s="27">
        <v>61</v>
      </c>
      <c r="B67" s="27" t="s">
        <v>7</v>
      </c>
      <c r="C67" s="31">
        <f>D67+E67+F67+G67+H67+I67+J67</f>
        <v>60047226.09</v>
      </c>
      <c r="D67" s="31">
        <f>D68+D69+D70</f>
        <v>22916826.09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47384201.09</v>
      </c>
      <c r="D70" s="31">
        <f>D73+D76+D79+D82+D85+D90</f>
        <v>10253801.09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24735701.09</v>
      </c>
      <c r="D71" s="31">
        <f>D72+D73</f>
        <v>6735701.09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21396701.09</v>
      </c>
      <c r="D73" s="31">
        <v>3396701.09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71" t="s">
        <v>19</v>
      </c>
      <c r="C91" s="71"/>
      <c r="D91" s="71"/>
      <c r="E91" s="71"/>
      <c r="F91" s="71"/>
      <c r="G91" s="71"/>
      <c r="H91" s="71"/>
      <c r="I91" s="71"/>
      <c r="J91" s="71"/>
      <c r="K91" s="71"/>
    </row>
    <row r="92" spans="1:11" ht="31.5">
      <c r="A92" s="27">
        <v>86</v>
      </c>
      <c r="B92" s="27" t="s">
        <v>20</v>
      </c>
      <c r="C92" s="31">
        <f>C93</f>
        <v>64107568</v>
      </c>
      <c r="D92" s="31">
        <f aca="true" t="shared" si="41" ref="D92:J92">D93</f>
        <v>9628906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64107568</v>
      </c>
      <c r="D93" s="31">
        <f>D95+D97+D99</f>
        <v>9628906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44764295</v>
      </c>
      <c r="D94" s="31">
        <f aca="true" t="shared" si="43" ref="D94:J94">D95</f>
        <v>6497633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44764295</v>
      </c>
      <c r="D95" s="31">
        <v>6497633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16533273</v>
      </c>
      <c r="D96" s="31">
        <f>D97</f>
        <v>2721273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16533273</v>
      </c>
      <c r="D97" s="31">
        <v>2721273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B31:K31"/>
    <mergeCell ref="B52:K52"/>
    <mergeCell ref="B57:K57"/>
    <mergeCell ref="B66:K66"/>
    <mergeCell ref="H1:K1"/>
    <mergeCell ref="A2:K2"/>
    <mergeCell ref="C4:J4"/>
    <mergeCell ref="B10:K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79">
      <selection activeCell="A7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72" t="s">
        <v>96</v>
      </c>
      <c r="I1" s="72"/>
      <c r="J1" s="72"/>
      <c r="K1" s="72"/>
    </row>
    <row r="2" spans="1:11" ht="39" customHeight="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4" t="s">
        <v>16</v>
      </c>
      <c r="D4" s="75"/>
      <c r="E4" s="75"/>
      <c r="F4" s="75"/>
      <c r="G4" s="75"/>
      <c r="H4" s="75"/>
      <c r="I4" s="75"/>
      <c r="J4" s="76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4325836127.93</v>
      </c>
      <c r="D6" s="31">
        <f t="shared" si="0"/>
        <v>721339702.93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1695167602.9299998</v>
      </c>
      <c r="D9" s="31">
        <f aca="true" t="shared" si="2" ref="D9:J9">D13+D35+D54+D60+D70+D93</f>
        <v>277177377.92999995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71" t="s">
        <v>63</v>
      </c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31.5">
      <c r="A11" s="27">
        <v>6</v>
      </c>
      <c r="B11" s="27" t="s">
        <v>8</v>
      </c>
      <c r="C11" s="31">
        <f>C12+C13+C14</f>
        <v>1127283883.32</v>
      </c>
      <c r="D11" s="31">
        <f>D12+D13+D14</f>
        <v>298727729.32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589522083.3199999</v>
      </c>
      <c r="D13" s="31">
        <f>D18+D20+D28+D22+D24</f>
        <v>112039929.32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404715421.71000004</v>
      </c>
      <c r="D17" s="31">
        <f aca="true" t="shared" si="7" ref="D17:J17">D18</f>
        <v>57494383.71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404715421.71000004</v>
      </c>
      <c r="D18" s="31">
        <v>57494383.71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76392082.3</v>
      </c>
      <c r="D21" s="31">
        <f>D22</f>
        <v>10836682.3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76392082.3</v>
      </c>
      <c r="D22" s="31">
        <v>10836682.3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1" t="s">
        <v>88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31.5">
      <c r="A32" s="27">
        <v>26</v>
      </c>
      <c r="B32" s="27" t="s">
        <v>10</v>
      </c>
      <c r="C32" s="31">
        <f>D32+E32+F32+G32+H32+I32+J32</f>
        <v>2866567810.4</v>
      </c>
      <c r="D32" s="31">
        <f aca="true" t="shared" si="13" ref="D32:J32">D33+D34+D35</f>
        <v>360822061.4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844808810.4</v>
      </c>
      <c r="D35" s="31">
        <f>D38+D41+D45+D47+D51+D49</f>
        <v>123744061.39999999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666451047.27</v>
      </c>
      <c r="D44" s="31">
        <f>D45</f>
        <v>97343882.27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666451047.27</v>
      </c>
      <c r="D45" s="31">
        <v>97343882.27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1" t="s">
        <v>91</v>
      </c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31.5">
      <c r="A53" s="27">
        <v>47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1" t="s">
        <v>89</v>
      </c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31.5">
      <c r="A58" s="27">
        <v>52</v>
      </c>
      <c r="B58" s="27" t="s">
        <v>6</v>
      </c>
      <c r="C58" s="31">
        <f>C59+C60</f>
        <v>84285407.7</v>
      </c>
      <c r="D58" s="31">
        <f>D59+D60</f>
        <v>11495787.7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25800707.7</v>
      </c>
      <c r="D60" s="31">
        <f>D62+D65</f>
        <v>3762287.7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75170917.7</v>
      </c>
      <c r="D63" s="31">
        <f>D64+D65</f>
        <v>10193717.7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16686217.7</v>
      </c>
      <c r="D65" s="31">
        <v>2460217.7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1" t="s">
        <v>90</v>
      </c>
      <c r="C66" s="71"/>
      <c r="D66" s="71"/>
      <c r="E66" s="71"/>
      <c r="F66" s="71"/>
      <c r="G66" s="71"/>
      <c r="H66" s="71"/>
      <c r="I66" s="71"/>
      <c r="J66" s="71"/>
      <c r="K66" s="71"/>
    </row>
    <row r="67" spans="1:11" ht="31.5">
      <c r="A67" s="27">
        <v>61</v>
      </c>
      <c r="B67" s="27" t="s">
        <v>7</v>
      </c>
      <c r="C67" s="31">
        <f>D67+E67+F67+G67+H67+I67+J67</f>
        <v>60053034.51</v>
      </c>
      <c r="D67" s="31">
        <f>D68+D69+D70</f>
        <v>22922634.509999998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47390009.51</v>
      </c>
      <c r="D70" s="31">
        <f>D73+D76+D79+D82+D85+D90</f>
        <v>10259609.51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24741509.509999998</v>
      </c>
      <c r="D71" s="31">
        <f>D72+D73</f>
        <v>6741509.51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21402509.509999998</v>
      </c>
      <c r="D73" s="31">
        <v>3402509.51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71" t="s">
        <v>19</v>
      </c>
      <c r="C91" s="71"/>
      <c r="D91" s="71"/>
      <c r="E91" s="71"/>
      <c r="F91" s="71"/>
      <c r="G91" s="71"/>
      <c r="H91" s="71"/>
      <c r="I91" s="71"/>
      <c r="J91" s="71"/>
      <c r="K91" s="71"/>
    </row>
    <row r="92" spans="1:11" ht="31.5">
      <c r="A92" s="27">
        <v>86</v>
      </c>
      <c r="B92" s="27" t="s">
        <v>20</v>
      </c>
      <c r="C92" s="31">
        <f>C93</f>
        <v>64217512</v>
      </c>
      <c r="D92" s="31">
        <f aca="true" t="shared" si="41" ref="D92:J92">D93</f>
        <v>9738850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64217512</v>
      </c>
      <c r="D93" s="31">
        <f>D95+D97+D99</f>
        <v>9738850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44808739</v>
      </c>
      <c r="D94" s="31">
        <f aca="true" t="shared" si="43" ref="D94:J94">D95</f>
        <v>6542077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44808739</v>
      </c>
      <c r="D95" s="31">
        <v>6542077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16598773</v>
      </c>
      <c r="D96" s="31">
        <f>D97</f>
        <v>2786773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16598773</v>
      </c>
      <c r="D97" s="31">
        <v>2786773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C4:J4"/>
    <mergeCell ref="B10:K10"/>
    <mergeCell ref="B31:K31"/>
    <mergeCell ref="B52:K52"/>
    <mergeCell ref="H1:K1"/>
    <mergeCell ref="A2:K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2" t="s">
        <v>96</v>
      </c>
      <c r="I1" s="72"/>
      <c r="J1" s="72"/>
      <c r="K1" s="72"/>
    </row>
    <row r="2" spans="8:11" ht="14.25" customHeight="1">
      <c r="H2" s="72"/>
      <c r="I2" s="72"/>
      <c r="J2" s="72"/>
      <c r="K2" s="72"/>
    </row>
    <row r="3" spans="1:11" ht="24.75" customHeight="1">
      <c r="A3" s="73" t="s">
        <v>49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0.25" customHeight="1">
      <c r="A4" s="73" t="s">
        <v>13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4" t="s">
        <v>16</v>
      </c>
      <c r="D6" s="75"/>
      <c r="E6" s="75"/>
      <c r="F6" s="75"/>
      <c r="G6" s="75"/>
      <c r="H6" s="75"/>
      <c r="I6" s="75"/>
      <c r="J6" s="76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4268554327.9300003</v>
      </c>
      <c r="D8" s="31">
        <f aca="true" t="shared" si="0" ref="D8:J8">D9+D10+D11</f>
        <v>664057902.9300001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657725</v>
      </c>
      <c r="D9" s="31">
        <f>D87</f>
        <v>657725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2577040000</v>
      </c>
      <c r="D10" s="31">
        <f aca="true" t="shared" si="1" ref="D10:J10">D14+D34+D59+D69</f>
        <v>390533800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D15+D35+D54+D60+D70+D92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1" t="s">
        <v>63</v>
      </c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31.5">
      <c r="A13" s="27">
        <v>6</v>
      </c>
      <c r="B13" s="27" t="s">
        <v>8</v>
      </c>
      <c r="C13" s="31">
        <f>C14+C15</f>
        <v>1080890304.1399999</v>
      </c>
      <c r="D13" s="31">
        <f aca="true" t="shared" si="3" ref="D13:J13">D14+D15</f>
        <v>252334150.14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491042000</v>
      </c>
      <c r="D14" s="31">
        <f>D17+D27+D30</f>
        <v>139968000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D19+D21+D28+D23+D25</f>
        <v>112366150.14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382742000</v>
      </c>
      <c r="D17" s="31">
        <v>31668000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404952424.83</v>
      </c>
      <c r="D18" s="31">
        <f aca="true" t="shared" si="7" ref="D18:J18">D19</f>
        <v>57731386.83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404952424.83</v>
      </c>
      <c r="D19" s="31">
        <v>57731386.83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74198820.65</v>
      </c>
      <c r="D20" s="31">
        <f>D21</f>
        <v>10847604.65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74198820.65</v>
      </c>
      <c r="D21" s="31">
        <v>10847604.65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1" t="s">
        <v>88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31.5">
      <c r="A32" s="27">
        <v>25</v>
      </c>
      <c r="B32" s="27" t="s">
        <v>10</v>
      </c>
      <c r="C32" s="31">
        <f>D32+E32+F32+G32+H32+I32+J32</f>
        <v>2866394316.79</v>
      </c>
      <c r="D32" s="31">
        <f aca="true" t="shared" si="13" ref="D32:J32">D33+D34+D35</f>
        <v>360648567.78999996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844635316.79</v>
      </c>
      <c r="D35" s="31">
        <f>D38+D41+D45+D47+D51+D49</f>
        <v>123570567.78999999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666277553.66</v>
      </c>
      <c r="D44" s="31">
        <f>D45</f>
        <v>97170388.66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666277553.66</v>
      </c>
      <c r="D45" s="31">
        <v>97170388.66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1" t="s">
        <v>91</v>
      </c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1" t="s">
        <v>89</v>
      </c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1" t="s">
        <v>90</v>
      </c>
      <c r="C66" s="71"/>
      <c r="D66" s="71"/>
      <c r="E66" s="71"/>
      <c r="F66" s="71"/>
      <c r="G66" s="71"/>
      <c r="H66" s="71"/>
      <c r="I66" s="71"/>
      <c r="J66" s="71"/>
      <c r="K66" s="71"/>
    </row>
    <row r="67" spans="1:11" ht="31.5">
      <c r="A67" s="27">
        <v>60</v>
      </c>
      <c r="B67" s="27" t="s">
        <v>7</v>
      </c>
      <c r="C67" s="31">
        <f>D67+E67+F67+G67+H67+I67+J67</f>
        <v>49438525</v>
      </c>
      <c r="D67" s="31">
        <f>D68+D69+D70</f>
        <v>12308125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43026500</v>
      </c>
      <c r="D70" s="31">
        <f>D73+D76+D79+D82+D85+D89</f>
        <v>5896100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9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81</v>
      </c>
      <c r="B88" s="27" t="s">
        <v>94</v>
      </c>
      <c r="C88" s="31">
        <f t="shared" si="38"/>
        <v>400000</v>
      </c>
      <c r="D88" s="31">
        <f>D89</f>
        <v>400000</v>
      </c>
      <c r="E88" s="31"/>
      <c r="F88" s="31"/>
      <c r="G88" s="31"/>
      <c r="H88" s="31"/>
      <c r="I88" s="31"/>
      <c r="J88" s="31"/>
      <c r="K88" s="29"/>
    </row>
    <row r="89" spans="1:11" ht="15.75">
      <c r="A89" s="27">
        <v>82</v>
      </c>
      <c r="B89" s="27" t="s">
        <v>95</v>
      </c>
      <c r="C89" s="31">
        <f t="shared" si="38"/>
        <v>400000</v>
      </c>
      <c r="D89" s="31">
        <v>400000</v>
      </c>
      <c r="E89" s="31"/>
      <c r="F89" s="31"/>
      <c r="G89" s="31"/>
      <c r="H89" s="31"/>
      <c r="I89" s="31"/>
      <c r="J89" s="31"/>
      <c r="K89" s="29"/>
    </row>
    <row r="90" spans="1:11" s="43" customFormat="1" ht="49.5" customHeight="1">
      <c r="A90" s="27">
        <v>83</v>
      </c>
      <c r="B90" s="71" t="s">
        <v>19</v>
      </c>
      <c r="C90" s="71"/>
      <c r="D90" s="71"/>
      <c r="E90" s="71"/>
      <c r="F90" s="71"/>
      <c r="G90" s="71"/>
      <c r="H90" s="71"/>
      <c r="I90" s="71"/>
      <c r="J90" s="71"/>
      <c r="K90" s="71"/>
    </row>
    <row r="91" spans="1:11" ht="31.5">
      <c r="A91" s="27">
        <v>84</v>
      </c>
      <c r="B91" s="27" t="s">
        <v>20</v>
      </c>
      <c r="C91" s="31">
        <f>C92</f>
        <v>64206512</v>
      </c>
      <c r="D91" s="31">
        <f aca="true" t="shared" si="40" ref="D91:J91">D92</f>
        <v>9727850</v>
      </c>
      <c r="E91" s="31">
        <f t="shared" si="40"/>
        <v>9079777</v>
      </c>
      <c r="F91" s="31">
        <f t="shared" si="40"/>
        <v>9079777</v>
      </c>
      <c r="G91" s="31">
        <f t="shared" si="40"/>
        <v>9079777</v>
      </c>
      <c r="H91" s="31">
        <f t="shared" si="40"/>
        <v>9079777</v>
      </c>
      <c r="I91" s="31">
        <f t="shared" si="40"/>
        <v>9079777</v>
      </c>
      <c r="J91" s="31">
        <f t="shared" si="40"/>
        <v>9079777</v>
      </c>
      <c r="K91" s="29"/>
    </row>
    <row r="92" spans="1:11" ht="15.75">
      <c r="A92" s="27">
        <v>85</v>
      </c>
      <c r="B92" s="27" t="s">
        <v>2</v>
      </c>
      <c r="C92" s="31">
        <f>C94+C96+C98</f>
        <v>64206512</v>
      </c>
      <c r="D92" s="31">
        <f>D94+D96+D98</f>
        <v>9727850</v>
      </c>
      <c r="E92" s="31">
        <f aca="true" t="shared" si="41" ref="E92:J92">E94+E96+E98</f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94.5">
      <c r="A93" s="27">
        <v>86</v>
      </c>
      <c r="B93" s="27" t="s">
        <v>85</v>
      </c>
      <c r="C93" s="31">
        <f>C94</f>
        <v>44797739</v>
      </c>
      <c r="D93" s="31">
        <f aca="true" t="shared" si="42" ref="D93:J93">D94</f>
        <v>6531077</v>
      </c>
      <c r="E93" s="31">
        <f t="shared" si="42"/>
        <v>6377777</v>
      </c>
      <c r="F93" s="31">
        <f t="shared" si="42"/>
        <v>6377777</v>
      </c>
      <c r="G93" s="31">
        <f t="shared" si="42"/>
        <v>6377777</v>
      </c>
      <c r="H93" s="31">
        <f t="shared" si="42"/>
        <v>6377777</v>
      </c>
      <c r="I93" s="31">
        <f t="shared" si="42"/>
        <v>6377777</v>
      </c>
      <c r="J93" s="31">
        <f t="shared" si="42"/>
        <v>6377777</v>
      </c>
      <c r="K93" s="30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44797739</v>
      </c>
      <c r="D94" s="31">
        <v>6531077</v>
      </c>
      <c r="E94" s="31">
        <v>6377777</v>
      </c>
      <c r="F94" s="31">
        <v>6377777</v>
      </c>
      <c r="G94" s="31">
        <v>6377777</v>
      </c>
      <c r="H94" s="31">
        <v>6377777</v>
      </c>
      <c r="I94" s="31">
        <v>6377777</v>
      </c>
      <c r="J94" s="31">
        <v>6377777</v>
      </c>
      <c r="K94" s="29"/>
    </row>
    <row r="95" spans="1:11" ht="63">
      <c r="A95" s="27">
        <v>88</v>
      </c>
      <c r="B95" s="27" t="s">
        <v>86</v>
      </c>
      <c r="C95" s="31">
        <f>D95+E95+F95+G95+H95+I95+J95</f>
        <v>16598773</v>
      </c>
      <c r="D95" s="31">
        <f>D96</f>
        <v>2786773</v>
      </c>
      <c r="E95" s="31">
        <f aca="true" t="shared" si="43" ref="E95:J95">E96</f>
        <v>2302000</v>
      </c>
      <c r="F95" s="31">
        <f t="shared" si="43"/>
        <v>2302000</v>
      </c>
      <c r="G95" s="31">
        <f t="shared" si="43"/>
        <v>2302000</v>
      </c>
      <c r="H95" s="31">
        <f t="shared" si="43"/>
        <v>2302000</v>
      </c>
      <c r="I95" s="31">
        <f t="shared" si="43"/>
        <v>2302000</v>
      </c>
      <c r="J95" s="31">
        <f t="shared" si="43"/>
        <v>2302000</v>
      </c>
      <c r="K95" s="29" t="s">
        <v>60</v>
      </c>
    </row>
    <row r="96" spans="1:11" ht="15.75">
      <c r="A96" s="27">
        <v>89</v>
      </c>
      <c r="B96" s="27" t="s">
        <v>2</v>
      </c>
      <c r="C96" s="31">
        <f>D96+E96+F96+G96+H96+I96+J96</f>
        <v>16598773</v>
      </c>
      <c r="D96" s="31">
        <v>2786773</v>
      </c>
      <c r="E96" s="31">
        <v>2302000</v>
      </c>
      <c r="F96" s="31">
        <v>2302000</v>
      </c>
      <c r="G96" s="31">
        <v>2302000</v>
      </c>
      <c r="H96" s="31">
        <v>2302000</v>
      </c>
      <c r="I96" s="31">
        <v>2302000</v>
      </c>
      <c r="J96" s="31">
        <v>2302000</v>
      </c>
      <c r="K96" s="29"/>
    </row>
    <row r="97" spans="1:11" ht="63">
      <c r="A97" s="27">
        <v>90</v>
      </c>
      <c r="B97" s="27" t="s">
        <v>87</v>
      </c>
      <c r="C97" s="31">
        <f>D97+E97+F97+G97+H97+I97+J97</f>
        <v>2810000</v>
      </c>
      <c r="D97" s="31">
        <f>D98</f>
        <v>410000</v>
      </c>
      <c r="E97" s="31">
        <f aca="true" t="shared" si="44" ref="E97:J97">E98</f>
        <v>400000</v>
      </c>
      <c r="F97" s="31">
        <f t="shared" si="44"/>
        <v>400000</v>
      </c>
      <c r="G97" s="31">
        <f t="shared" si="44"/>
        <v>400000</v>
      </c>
      <c r="H97" s="31">
        <f t="shared" si="44"/>
        <v>400000</v>
      </c>
      <c r="I97" s="31">
        <f t="shared" si="44"/>
        <v>400000</v>
      </c>
      <c r="J97" s="31">
        <f t="shared" si="44"/>
        <v>400000</v>
      </c>
      <c r="K97" s="29" t="s">
        <v>61</v>
      </c>
    </row>
    <row r="98" spans="1:11" ht="15.75">
      <c r="A98" s="27">
        <v>91</v>
      </c>
      <c r="B98" s="27" t="s">
        <v>2</v>
      </c>
      <c r="C98" s="31">
        <f>D98+E98+F98+G98+H98+I98+J98</f>
        <v>2810000</v>
      </c>
      <c r="D98" s="31">
        <v>410000</v>
      </c>
      <c r="E98" s="31">
        <v>400000</v>
      </c>
      <c r="F98" s="31">
        <v>400000</v>
      </c>
      <c r="G98" s="31">
        <v>400000</v>
      </c>
      <c r="H98" s="31">
        <v>400000</v>
      </c>
      <c r="I98" s="31">
        <v>400000</v>
      </c>
      <c r="J98" s="31">
        <v>400000</v>
      </c>
      <c r="K98" s="29"/>
    </row>
  </sheetData>
  <sheetProtection/>
  <mergeCells count="11">
    <mergeCell ref="B90:K90"/>
    <mergeCell ref="C6:J6"/>
    <mergeCell ref="B12:K12"/>
    <mergeCell ref="B31:K31"/>
    <mergeCell ref="B52:K52"/>
    <mergeCell ref="H1:K1"/>
    <mergeCell ref="H2:K2"/>
    <mergeCell ref="A3:K3"/>
    <mergeCell ref="A4:K4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58">
      <selection activeCell="D70" sqref="D70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2" t="s">
        <v>62</v>
      </c>
      <c r="I1" s="72"/>
      <c r="J1" s="72"/>
      <c r="K1" s="72"/>
    </row>
    <row r="2" spans="8:11" ht="14.25" customHeight="1">
      <c r="H2" s="72"/>
      <c r="I2" s="72"/>
      <c r="J2" s="72"/>
      <c r="K2" s="72"/>
    </row>
    <row r="3" spans="1:11" ht="24.75" customHeight="1">
      <c r="A3" s="73" t="s">
        <v>49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0.25" customHeight="1">
      <c r="A4" s="73" t="s">
        <v>13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4" t="s">
        <v>16</v>
      </c>
      <c r="D6" s="75"/>
      <c r="E6" s="75"/>
      <c r="F6" s="75"/>
      <c r="G6" s="75"/>
      <c r="H6" s="75"/>
      <c r="I6" s="75"/>
      <c r="J6" s="76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4295882021.04</v>
      </c>
      <c r="D8" s="31">
        <f aca="true" t="shared" si="0" ref="D8:J8">D9+D10+D11</f>
        <v>691385596.04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907725</v>
      </c>
      <c r="D9" s="31">
        <f>D68</f>
        <v>907725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2604635000</v>
      </c>
      <c r="D10" s="31">
        <f aca="true" t="shared" si="1" ref="D10:J10">D14+D34+D59+D69</f>
        <v>418128800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D15+D35+D54+D60+D70+D90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1" t="s">
        <v>63</v>
      </c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31.5">
      <c r="A13" s="27">
        <v>6</v>
      </c>
      <c r="B13" s="27" t="s">
        <v>8</v>
      </c>
      <c r="C13" s="31">
        <f>C14+C15</f>
        <v>1098804719.42</v>
      </c>
      <c r="D13" s="31">
        <f aca="true" t="shared" si="3" ref="D13:J13">D14+D15</f>
        <v>270248565.42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509361000</v>
      </c>
      <c r="D14" s="31">
        <f>D17+D27+D30</f>
        <v>158287000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589443719.4200001</v>
      </c>
      <c r="D15" s="31">
        <f>D19+D21+D28+D23+D25</f>
        <v>111961565.42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404738934.2</v>
      </c>
      <c r="D18" s="31">
        <f aca="true" t="shared" si="7" ref="D18:J18">D19</f>
        <v>57517896.2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404738934.2</v>
      </c>
      <c r="D19" s="31">
        <v>57517896.2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74007726.56</v>
      </c>
      <c r="D20" s="31">
        <f>D21</f>
        <v>10656510.56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74007726.56</v>
      </c>
      <c r="D21" s="31">
        <v>10656510.56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1" t="s">
        <v>88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31.5">
      <c r="A32" s="27">
        <v>25</v>
      </c>
      <c r="B32" s="27" t="s">
        <v>10</v>
      </c>
      <c r="C32" s="31">
        <f>D32+E32+F32+G32+H32+I32+J32</f>
        <v>2875371567.62</v>
      </c>
      <c r="D32" s="31">
        <f aca="true" t="shared" si="13" ref="D32:J32">D33+D34+D35</f>
        <v>369625818.62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844336567.62</v>
      </c>
      <c r="D35" s="31">
        <f>D38+D41+D45+D47+D51+D49</f>
        <v>123271818.61999999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666657249.99</v>
      </c>
      <c r="D44" s="31">
        <f>D45</f>
        <v>97550084.99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666657249.99</v>
      </c>
      <c r="D45" s="31">
        <v>97550084.99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157134877.63</v>
      </c>
      <c r="D46" s="31">
        <f aca="true" t="shared" si="20" ref="D46:J46">D47</f>
        <v>22786783.63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157134877.63</v>
      </c>
      <c r="D47" s="31">
        <v>22786783.63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1" t="s">
        <v>91</v>
      </c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1" t="s">
        <v>89</v>
      </c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1" t="s">
        <v>90</v>
      </c>
      <c r="C66" s="71"/>
      <c r="D66" s="71"/>
      <c r="E66" s="71"/>
      <c r="F66" s="71"/>
      <c r="G66" s="71"/>
      <c r="H66" s="71"/>
      <c r="I66" s="71"/>
      <c r="J66" s="71"/>
      <c r="K66" s="71"/>
    </row>
    <row r="67" spans="1:11" ht="31.5">
      <c r="A67" s="27">
        <v>60</v>
      </c>
      <c r="B67" s="27" t="s">
        <v>7</v>
      </c>
      <c r="C67" s="31">
        <f>D67+E67+F67+G67+H67+I67+J67</f>
        <v>50388525</v>
      </c>
      <c r="D67" s="31">
        <f>D68+D69+D70</f>
        <v>13258125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907725</v>
      </c>
      <c r="D68" s="31">
        <v>907725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43726500</v>
      </c>
      <c r="D70" s="31">
        <f>D73+D76+D79+D82+D85</f>
        <v>6596100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13700000</v>
      </c>
      <c r="D77" s="31">
        <f t="shared" si="36"/>
        <v>2600000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12950000</v>
      </c>
      <c r="D79" s="31">
        <v>1850000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7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s="43" customFormat="1" ht="49.5" customHeight="1">
      <c r="A88" s="27">
        <v>81</v>
      </c>
      <c r="B88" s="71" t="s">
        <v>19</v>
      </c>
      <c r="C88" s="71"/>
      <c r="D88" s="71"/>
      <c r="E88" s="71"/>
      <c r="F88" s="71"/>
      <c r="G88" s="71"/>
      <c r="H88" s="71"/>
      <c r="I88" s="71"/>
      <c r="J88" s="71"/>
      <c r="K88" s="71"/>
    </row>
    <row r="89" spans="1:11" ht="31.5">
      <c r="A89" s="27">
        <v>82</v>
      </c>
      <c r="B89" s="27" t="s">
        <v>20</v>
      </c>
      <c r="C89" s="31">
        <f>C90</f>
        <v>63692539</v>
      </c>
      <c r="D89" s="31">
        <f aca="true" t="shared" si="40" ref="D89:J89">D90</f>
        <v>9213877</v>
      </c>
      <c r="E89" s="31">
        <f t="shared" si="40"/>
        <v>9079777</v>
      </c>
      <c r="F89" s="31">
        <f t="shared" si="40"/>
        <v>9079777</v>
      </c>
      <c r="G89" s="31">
        <f t="shared" si="40"/>
        <v>9079777</v>
      </c>
      <c r="H89" s="31">
        <f t="shared" si="40"/>
        <v>9079777</v>
      </c>
      <c r="I89" s="31">
        <f t="shared" si="40"/>
        <v>9079777</v>
      </c>
      <c r="J89" s="31">
        <f t="shared" si="40"/>
        <v>9079777</v>
      </c>
      <c r="K89" s="29"/>
    </row>
    <row r="90" spans="1:11" ht="15.75">
      <c r="A90" s="27">
        <v>83</v>
      </c>
      <c r="B90" s="27" t="s">
        <v>2</v>
      </c>
      <c r="C90" s="31">
        <f>C92+C94+C96</f>
        <v>63692539</v>
      </c>
      <c r="D90" s="31">
        <f>D92+D94+D96</f>
        <v>9213877</v>
      </c>
      <c r="E90" s="31">
        <f aca="true" t="shared" si="41" ref="E90:J90">E92+E94+E96</f>
        <v>9079777</v>
      </c>
      <c r="F90" s="31">
        <f t="shared" si="41"/>
        <v>9079777</v>
      </c>
      <c r="G90" s="31">
        <f t="shared" si="41"/>
        <v>9079777</v>
      </c>
      <c r="H90" s="31">
        <f t="shared" si="41"/>
        <v>9079777</v>
      </c>
      <c r="I90" s="31">
        <f t="shared" si="41"/>
        <v>9079777</v>
      </c>
      <c r="J90" s="31">
        <f t="shared" si="41"/>
        <v>9079777</v>
      </c>
      <c r="K90" s="29"/>
    </row>
    <row r="91" spans="1:11" ht="94.5">
      <c r="A91" s="27">
        <v>84</v>
      </c>
      <c r="B91" s="27" t="s">
        <v>85</v>
      </c>
      <c r="C91" s="31">
        <f>C92</f>
        <v>44797739</v>
      </c>
      <c r="D91" s="31">
        <f aca="true" t="shared" si="42" ref="D91:J91">D92</f>
        <v>6531077</v>
      </c>
      <c r="E91" s="31">
        <f t="shared" si="42"/>
        <v>6377777</v>
      </c>
      <c r="F91" s="31">
        <f t="shared" si="42"/>
        <v>6377777</v>
      </c>
      <c r="G91" s="31">
        <f t="shared" si="42"/>
        <v>6377777</v>
      </c>
      <c r="H91" s="31">
        <f t="shared" si="42"/>
        <v>6377777</v>
      </c>
      <c r="I91" s="31">
        <f t="shared" si="42"/>
        <v>6377777</v>
      </c>
      <c r="J91" s="31">
        <f t="shared" si="42"/>
        <v>6377777</v>
      </c>
      <c r="K91" s="30" t="s">
        <v>60</v>
      </c>
    </row>
    <row r="92" spans="1:11" ht="15.75">
      <c r="A92" s="27">
        <v>85</v>
      </c>
      <c r="B92" s="27" t="s">
        <v>2</v>
      </c>
      <c r="C92" s="31">
        <f>D92+E92+F92+G92+H92+I92+J92</f>
        <v>44797739</v>
      </c>
      <c r="D92" s="31">
        <v>6531077</v>
      </c>
      <c r="E92" s="31">
        <v>6377777</v>
      </c>
      <c r="F92" s="31">
        <v>6377777</v>
      </c>
      <c r="G92" s="31">
        <v>6377777</v>
      </c>
      <c r="H92" s="31">
        <v>6377777</v>
      </c>
      <c r="I92" s="31">
        <v>6377777</v>
      </c>
      <c r="J92" s="31">
        <v>6377777</v>
      </c>
      <c r="K92" s="29"/>
    </row>
    <row r="93" spans="1:11" ht="63">
      <c r="A93" s="27">
        <v>86</v>
      </c>
      <c r="B93" s="27" t="s">
        <v>86</v>
      </c>
      <c r="C93" s="31">
        <f>D93+E93+F93+G93+H93+I93+J93</f>
        <v>16084800</v>
      </c>
      <c r="D93" s="31">
        <f>D94</f>
        <v>2272800</v>
      </c>
      <c r="E93" s="31">
        <f aca="true" t="shared" si="43" ref="E93:J93">E94</f>
        <v>2302000</v>
      </c>
      <c r="F93" s="31">
        <f t="shared" si="43"/>
        <v>2302000</v>
      </c>
      <c r="G93" s="31">
        <f t="shared" si="43"/>
        <v>2302000</v>
      </c>
      <c r="H93" s="31">
        <f t="shared" si="43"/>
        <v>2302000</v>
      </c>
      <c r="I93" s="31">
        <f t="shared" si="43"/>
        <v>2302000</v>
      </c>
      <c r="J93" s="31">
        <f t="shared" si="43"/>
        <v>2302000</v>
      </c>
      <c r="K93" s="29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16084800</v>
      </c>
      <c r="D94" s="31">
        <v>2272800</v>
      </c>
      <c r="E94" s="31">
        <v>2302000</v>
      </c>
      <c r="F94" s="31">
        <v>2302000</v>
      </c>
      <c r="G94" s="31">
        <v>2302000</v>
      </c>
      <c r="H94" s="31">
        <v>2302000</v>
      </c>
      <c r="I94" s="31">
        <v>2302000</v>
      </c>
      <c r="J94" s="31">
        <v>2302000</v>
      </c>
      <c r="K94" s="29"/>
    </row>
    <row r="95" spans="1:11" ht="63">
      <c r="A95" s="27">
        <v>88</v>
      </c>
      <c r="B95" s="27" t="s">
        <v>87</v>
      </c>
      <c r="C95" s="31">
        <f>D95+E95+F95+G95+H95+I95+J95</f>
        <v>2810000</v>
      </c>
      <c r="D95" s="31">
        <f>D96</f>
        <v>410000</v>
      </c>
      <c r="E95" s="31">
        <f aca="true" t="shared" si="44" ref="E95:J95">E96</f>
        <v>400000</v>
      </c>
      <c r="F95" s="31">
        <f t="shared" si="44"/>
        <v>400000</v>
      </c>
      <c r="G95" s="31">
        <f t="shared" si="44"/>
        <v>400000</v>
      </c>
      <c r="H95" s="31">
        <f t="shared" si="44"/>
        <v>400000</v>
      </c>
      <c r="I95" s="31">
        <f t="shared" si="44"/>
        <v>400000</v>
      </c>
      <c r="J95" s="31">
        <f t="shared" si="44"/>
        <v>400000</v>
      </c>
      <c r="K95" s="29" t="s">
        <v>61</v>
      </c>
    </row>
    <row r="96" spans="1:11" ht="15.75">
      <c r="A96" s="27">
        <v>89</v>
      </c>
      <c r="B96" s="27" t="s">
        <v>2</v>
      </c>
      <c r="C96" s="31">
        <f>D96+E96+F96+G96+H96+I96+J96</f>
        <v>2810000</v>
      </c>
      <c r="D96" s="31">
        <v>410000</v>
      </c>
      <c r="E96" s="31">
        <v>400000</v>
      </c>
      <c r="F96" s="31">
        <v>400000</v>
      </c>
      <c r="G96" s="31">
        <v>400000</v>
      </c>
      <c r="H96" s="31">
        <v>400000</v>
      </c>
      <c r="I96" s="31">
        <v>400000</v>
      </c>
      <c r="J96" s="31">
        <v>400000</v>
      </c>
      <c r="K96" s="29"/>
    </row>
  </sheetData>
  <sheetProtection/>
  <mergeCells count="11">
    <mergeCell ref="B88:K88"/>
    <mergeCell ref="C6:J6"/>
    <mergeCell ref="B12:K12"/>
    <mergeCell ref="B31:K31"/>
    <mergeCell ref="B52:K52"/>
    <mergeCell ref="H1:K1"/>
    <mergeCell ref="H2:K2"/>
    <mergeCell ref="A3:K3"/>
    <mergeCell ref="A4:K4"/>
    <mergeCell ref="B57:K57"/>
    <mergeCell ref="B66:K66"/>
  </mergeCells>
  <printOptions/>
  <pageMargins left="0.21" right="0.15" top="0.18" bottom="0.14" header="0.15" footer="0.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4">
      <pane xSplit="2" ySplit="9" topLeftCell="C25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A4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2" t="s">
        <v>62</v>
      </c>
      <c r="I1" s="72"/>
      <c r="J1" s="72"/>
      <c r="K1" s="72"/>
    </row>
    <row r="2" spans="8:11" ht="14.25" customHeight="1">
      <c r="H2" s="72"/>
      <c r="I2" s="72"/>
      <c r="J2" s="72"/>
      <c r="K2" s="72"/>
    </row>
    <row r="3" spans="1:11" ht="24.75" customHeight="1">
      <c r="A3" s="73" t="s">
        <v>49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0.25" customHeight="1">
      <c r="A4" s="73" t="s">
        <v>13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4" t="s">
        <v>16</v>
      </c>
      <c r="D6" s="75"/>
      <c r="E6" s="75"/>
      <c r="F6" s="75"/>
      <c r="G6" s="75"/>
      <c r="H6" s="75"/>
      <c r="I6" s="75"/>
      <c r="J6" s="76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4258464096.04</v>
      </c>
      <c r="D8" s="31">
        <f aca="true" t="shared" si="0" ref="D8:J8">D9+D10+D11</f>
        <v>653967671.04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41">
        <f>D9+E9+F9+G9+H9+I9+J9</f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2568124800</v>
      </c>
      <c r="D10" s="31">
        <f aca="true" t="shared" si="1" ref="D10:J10">D14+D34+D59+D68</f>
        <v>381618600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D15+D35+D54+D60+D69+D87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1" t="s">
        <v>63</v>
      </c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31.5">
      <c r="A13" s="27">
        <v>6</v>
      </c>
      <c r="B13" s="27" t="s">
        <v>8</v>
      </c>
      <c r="C13" s="31">
        <f>C14+C15</f>
        <v>1062547421.66</v>
      </c>
      <c r="D13" s="31">
        <f aca="true" t="shared" si="3" ref="D13:J13">D14+D15</f>
        <v>233991267.66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473061000</v>
      </c>
      <c r="D14" s="31">
        <f>D17+D27+D30</f>
        <v>121987000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589486421.66</v>
      </c>
      <c r="D15" s="31">
        <f>D19+D21+D28+D23+D25</f>
        <v>112004267.66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404879611</v>
      </c>
      <c r="D18" s="31">
        <f aca="true" t="shared" si="7" ref="D18:J18">D19</f>
        <v>57658573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404879611</v>
      </c>
      <c r="D19" s="31">
        <v>57658573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73909752</v>
      </c>
      <c r="D20" s="31">
        <f>D21</f>
        <v>10558536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73909752</v>
      </c>
      <c r="D21" s="31">
        <v>10558536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104635508.66</v>
      </c>
      <c r="D26" s="31">
        <f>D27+D28</f>
        <v>104635508.66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72000000</v>
      </c>
      <c r="D27" s="31">
        <v>72000000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1" t="s">
        <v>88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31.5">
      <c r="A32" s="27">
        <v>25</v>
      </c>
      <c r="B32" s="27" t="s">
        <v>10</v>
      </c>
      <c r="C32" s="31">
        <f>D32+E32+F32+G32+H32+I32+J32</f>
        <v>2875328865.38</v>
      </c>
      <c r="D32" s="31">
        <f aca="true" t="shared" si="13" ref="D32:J32">D33+D34+D35</f>
        <v>369583116.38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844293865.38</v>
      </c>
      <c r="D35" s="31">
        <f>D38+D41+D45+D47+D51+D49</f>
        <v>123229116.38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667010017.38</v>
      </c>
      <c r="D44" s="31">
        <f>D45</f>
        <v>97902852.38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667010017.38</v>
      </c>
      <c r="D45" s="31">
        <v>97902852.38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156739443</v>
      </c>
      <c r="D46" s="31">
        <f aca="true" t="shared" si="20" ref="D46:J46">D47</f>
        <v>22391349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156739443</v>
      </c>
      <c r="D47" s="31">
        <v>22391349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15819405</v>
      </c>
      <c r="D48" s="31">
        <f>D49</f>
        <v>2259915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15819405</v>
      </c>
      <c r="D49" s="31">
        <v>2259915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1" t="s">
        <v>91</v>
      </c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1" t="s">
        <v>89</v>
      </c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1" t="s">
        <v>90</v>
      </c>
      <c r="C66" s="71"/>
      <c r="D66" s="71"/>
      <c r="E66" s="71"/>
      <c r="F66" s="71"/>
      <c r="G66" s="71"/>
      <c r="H66" s="71"/>
      <c r="I66" s="71"/>
      <c r="J66" s="71"/>
      <c r="K66" s="71"/>
    </row>
    <row r="67" spans="1:11" ht="31.5">
      <c r="A67" s="27">
        <v>60</v>
      </c>
      <c r="B67" s="27" t="s">
        <v>7</v>
      </c>
      <c r="C67" s="31">
        <f>D67+E67+F67+G67+H67+I67+J67</f>
        <v>49344700</v>
      </c>
      <c r="D67" s="31">
        <f aca="true" t="shared" si="31" ref="D67:J67">D68+D69</f>
        <v>12214300</v>
      </c>
      <c r="E67" s="31">
        <f t="shared" si="31"/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1</v>
      </c>
      <c r="C68" s="31">
        <f>D68+E68+F68+G68+H68+I68+J68</f>
        <v>5544100</v>
      </c>
      <c r="D68" s="31">
        <f>D71+D74+D77+D80+D83</f>
        <v>5544100</v>
      </c>
      <c r="E68" s="31">
        <f aca="true" t="shared" si="32" ref="E68:J68">E71+E74+E77+E80+E83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2</v>
      </c>
      <c r="C69" s="31">
        <f>D69+E69+F69+G69+H69+I69+J69</f>
        <v>43800600</v>
      </c>
      <c r="D69" s="31">
        <f>D72+D75+D78+D81+D84</f>
        <v>6670200</v>
      </c>
      <c r="E69" s="31">
        <f aca="true" t="shared" si="33" ref="E69:J69">E72+E75+E78+E81+E84</f>
        <v>6331200</v>
      </c>
      <c r="F69" s="31">
        <f t="shared" si="33"/>
        <v>6331200</v>
      </c>
      <c r="G69" s="31">
        <f t="shared" si="33"/>
        <v>6117000</v>
      </c>
      <c r="H69" s="31">
        <f t="shared" si="33"/>
        <v>6117000</v>
      </c>
      <c r="I69" s="31">
        <f t="shared" si="33"/>
        <v>6117000</v>
      </c>
      <c r="J69" s="31">
        <f t="shared" si="33"/>
        <v>6117000</v>
      </c>
      <c r="K69" s="29"/>
    </row>
    <row r="70" spans="1:11" ht="126">
      <c r="A70" s="27">
        <v>63</v>
      </c>
      <c r="B70" s="27" t="s">
        <v>92</v>
      </c>
      <c r="C70" s="31">
        <f>C71+C72</f>
        <v>24678000</v>
      </c>
      <c r="D70" s="31">
        <f>D71+D72</f>
        <v>6678000</v>
      </c>
      <c r="E70" s="31">
        <f aca="true" t="shared" si="34" ref="E70:J70">E71+E72</f>
        <v>3000000</v>
      </c>
      <c r="F70" s="31">
        <f t="shared" si="34"/>
        <v>3000000</v>
      </c>
      <c r="G70" s="31">
        <f t="shared" si="34"/>
        <v>3000000</v>
      </c>
      <c r="H70" s="31">
        <f t="shared" si="34"/>
        <v>3000000</v>
      </c>
      <c r="I70" s="31">
        <f t="shared" si="34"/>
        <v>3000000</v>
      </c>
      <c r="J70" s="31">
        <f t="shared" si="34"/>
        <v>3000000</v>
      </c>
      <c r="K70" s="29" t="s">
        <v>58</v>
      </c>
    </row>
    <row r="71" spans="1:11" ht="15.75">
      <c r="A71" s="27">
        <v>64</v>
      </c>
      <c r="B71" s="27" t="s">
        <v>1</v>
      </c>
      <c r="C71" s="31">
        <f>D71+E71+F71+G71+H71+I71+J71</f>
        <v>3339000</v>
      </c>
      <c r="D71" s="31">
        <v>3339000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27">
        <v>65</v>
      </c>
      <c r="B72" s="27" t="s">
        <v>2</v>
      </c>
      <c r="C72" s="31">
        <f>D72+E72+F72+G72+H72+I72+J72</f>
        <v>21339000</v>
      </c>
      <c r="D72" s="31">
        <v>3339000</v>
      </c>
      <c r="E72" s="31">
        <v>3000000</v>
      </c>
      <c r="F72" s="31">
        <v>3000000</v>
      </c>
      <c r="G72" s="31">
        <v>3000000</v>
      </c>
      <c r="H72" s="31">
        <v>3000000</v>
      </c>
      <c r="I72" s="31">
        <v>3000000</v>
      </c>
      <c r="J72" s="31">
        <v>3000000</v>
      </c>
      <c r="K72" s="29"/>
    </row>
    <row r="73" spans="1:11" ht="94.5">
      <c r="A73" s="27">
        <v>66</v>
      </c>
      <c r="B73" s="27" t="s">
        <v>81</v>
      </c>
      <c r="C73" s="31">
        <f>C74+C75</f>
        <v>10114100</v>
      </c>
      <c r="D73" s="31">
        <f>D74+D75</f>
        <v>2512100</v>
      </c>
      <c r="E73" s="31">
        <f aca="true" t="shared" si="35" ref="E73:J73">E74+E75</f>
        <v>1267000</v>
      </c>
      <c r="F73" s="31">
        <f t="shared" si="35"/>
        <v>1267000</v>
      </c>
      <c r="G73" s="31">
        <f t="shared" si="35"/>
        <v>1267000</v>
      </c>
      <c r="H73" s="31">
        <f t="shared" si="35"/>
        <v>1267000</v>
      </c>
      <c r="I73" s="31">
        <f t="shared" si="35"/>
        <v>1267000</v>
      </c>
      <c r="J73" s="31">
        <f t="shared" si="35"/>
        <v>1267000</v>
      </c>
      <c r="K73" s="29" t="s">
        <v>59</v>
      </c>
    </row>
    <row r="74" spans="1:11" ht="15.75">
      <c r="A74" s="27">
        <v>67</v>
      </c>
      <c r="B74" s="27" t="s">
        <v>1</v>
      </c>
      <c r="C74" s="31">
        <f>D74+E74+F74+G74+H74+I74+J74</f>
        <v>1245100</v>
      </c>
      <c r="D74" s="31">
        <v>1245100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68</v>
      </c>
      <c r="B75" s="27" t="s">
        <v>2</v>
      </c>
      <c r="C75" s="31">
        <f>D75+E75+F75+G75+H75+I75+J75</f>
        <v>8869000</v>
      </c>
      <c r="D75" s="31">
        <v>1267000</v>
      </c>
      <c r="E75" s="31">
        <v>1267000</v>
      </c>
      <c r="F75" s="31">
        <v>1267000</v>
      </c>
      <c r="G75" s="31">
        <v>1267000</v>
      </c>
      <c r="H75" s="31">
        <v>1267000</v>
      </c>
      <c r="I75" s="31">
        <v>1267000</v>
      </c>
      <c r="J75" s="31">
        <v>1267000</v>
      </c>
      <c r="K75" s="29"/>
    </row>
    <row r="76" spans="1:11" ht="141.75">
      <c r="A76" s="27">
        <v>69</v>
      </c>
      <c r="B76" s="27" t="s">
        <v>82</v>
      </c>
      <c r="C76" s="31">
        <f aca="true" t="shared" si="36" ref="C76:J76">C77+C78</f>
        <v>13700000</v>
      </c>
      <c r="D76" s="31">
        <f t="shared" si="36"/>
        <v>2600000</v>
      </c>
      <c r="E76" s="31">
        <f t="shared" si="36"/>
        <v>1850000</v>
      </c>
      <c r="F76" s="31">
        <f t="shared" si="36"/>
        <v>1850000</v>
      </c>
      <c r="G76" s="31">
        <f t="shared" si="36"/>
        <v>1850000</v>
      </c>
      <c r="H76" s="31">
        <f t="shared" si="36"/>
        <v>1850000</v>
      </c>
      <c r="I76" s="31">
        <f t="shared" si="36"/>
        <v>1850000</v>
      </c>
      <c r="J76" s="31">
        <f t="shared" si="36"/>
        <v>1850000</v>
      </c>
      <c r="K76" s="29"/>
    </row>
    <row r="77" spans="1:11" ht="15.75">
      <c r="A77" s="27">
        <v>70</v>
      </c>
      <c r="B77" s="27" t="s">
        <v>1</v>
      </c>
      <c r="C77" s="31">
        <f>D77+E77+F77+G77+H77+I77+J77</f>
        <v>750000</v>
      </c>
      <c r="D77" s="31">
        <v>750000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71</v>
      </c>
      <c r="B78" s="27" t="s">
        <v>2</v>
      </c>
      <c r="C78" s="31">
        <f>D78+E78+F78+G78+H78+I78+J78</f>
        <v>12950000</v>
      </c>
      <c r="D78" s="31">
        <v>1850000</v>
      </c>
      <c r="E78" s="31">
        <v>1850000</v>
      </c>
      <c r="F78" s="31">
        <v>1850000</v>
      </c>
      <c r="G78" s="31">
        <v>1850000</v>
      </c>
      <c r="H78" s="31">
        <v>1850000</v>
      </c>
      <c r="I78" s="31">
        <v>1850000</v>
      </c>
      <c r="J78" s="31">
        <v>1850000</v>
      </c>
      <c r="K78" s="29"/>
    </row>
    <row r="79" spans="1:11" ht="103.5" customHeight="1">
      <c r="A79" s="27">
        <v>72</v>
      </c>
      <c r="B79" s="27" t="s">
        <v>83</v>
      </c>
      <c r="C79" s="31">
        <f>C80+C81</f>
        <v>642600</v>
      </c>
      <c r="D79" s="31">
        <f>D80+D81</f>
        <v>214200</v>
      </c>
      <c r="E79" s="31">
        <f aca="true" t="shared" si="37" ref="E79:J79">E80+E81</f>
        <v>214200</v>
      </c>
      <c r="F79" s="31">
        <f t="shared" si="37"/>
        <v>214200</v>
      </c>
      <c r="G79" s="31">
        <f t="shared" si="37"/>
        <v>0</v>
      </c>
      <c r="H79" s="31">
        <f t="shared" si="37"/>
        <v>0</v>
      </c>
      <c r="I79" s="31">
        <f t="shared" si="37"/>
        <v>0</v>
      </c>
      <c r="J79" s="31">
        <f t="shared" si="37"/>
        <v>0</v>
      </c>
      <c r="K79" s="29"/>
    </row>
    <row r="80" spans="1:11" ht="15" customHeight="1">
      <c r="A80" s="27">
        <v>73</v>
      </c>
      <c r="B80" s="27" t="s">
        <v>1</v>
      </c>
      <c r="C80" s="31">
        <f>D80+E80+F80+G80+H80+I80+J80</f>
        <v>0</v>
      </c>
      <c r="D80" s="31"/>
      <c r="E80" s="31"/>
      <c r="F80" s="31"/>
      <c r="G80" s="31"/>
      <c r="H80" s="31"/>
      <c r="I80" s="31"/>
      <c r="J80" s="31"/>
      <c r="K80" s="29"/>
    </row>
    <row r="81" spans="1:11" ht="15.75">
      <c r="A81" s="27">
        <v>74</v>
      </c>
      <c r="B81" s="27" t="s">
        <v>2</v>
      </c>
      <c r="C81" s="31">
        <f>D81+E81+F81+G81+H81+I81+J81</f>
        <v>642600</v>
      </c>
      <c r="D81" s="31">
        <v>214200</v>
      </c>
      <c r="E81" s="31">
        <v>214200</v>
      </c>
      <c r="F81" s="31">
        <v>214200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78.75">
      <c r="A82" s="27">
        <v>75</v>
      </c>
      <c r="B82" s="27" t="s">
        <v>84</v>
      </c>
      <c r="C82" s="31">
        <f>D82+E82+F82+G82+H82+I82+J82</f>
        <v>210000</v>
      </c>
      <c r="D82" s="31">
        <f>D83</f>
        <v>210000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 t="s">
        <v>51</v>
      </c>
    </row>
    <row r="83" spans="1:11" ht="15.75">
      <c r="A83" s="27">
        <v>76</v>
      </c>
      <c r="B83" s="27" t="s">
        <v>1</v>
      </c>
      <c r="C83" s="31">
        <f>D83+E83+F83+G83+H83+I83+J83</f>
        <v>210000</v>
      </c>
      <c r="D83" s="31"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77</v>
      </c>
      <c r="B84" s="27" t="s">
        <v>2</v>
      </c>
      <c r="C84" s="31">
        <f>D84+E84+F84+G84+H84+I84+J84</f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s="43" customFormat="1" ht="49.5" customHeight="1">
      <c r="A85" s="27">
        <v>78</v>
      </c>
      <c r="B85" s="71" t="s">
        <v>19</v>
      </c>
      <c r="C85" s="71"/>
      <c r="D85" s="71"/>
      <c r="E85" s="71"/>
      <c r="F85" s="71"/>
      <c r="G85" s="71"/>
      <c r="H85" s="71"/>
      <c r="I85" s="71"/>
      <c r="J85" s="71"/>
      <c r="K85" s="71"/>
    </row>
    <row r="86" spans="1:11" ht="31.5">
      <c r="A86" s="27">
        <v>79</v>
      </c>
      <c r="B86" s="27" t="s">
        <v>20</v>
      </c>
      <c r="C86" s="31">
        <f>C87</f>
        <v>63618439</v>
      </c>
      <c r="D86" s="31">
        <f aca="true" t="shared" si="38" ref="D86:J86">D87</f>
        <v>9139777</v>
      </c>
      <c r="E86" s="31">
        <f t="shared" si="38"/>
        <v>9079777</v>
      </c>
      <c r="F86" s="31">
        <f t="shared" si="38"/>
        <v>9079777</v>
      </c>
      <c r="G86" s="31">
        <f t="shared" si="38"/>
        <v>9079777</v>
      </c>
      <c r="H86" s="31">
        <f t="shared" si="38"/>
        <v>9079777</v>
      </c>
      <c r="I86" s="31">
        <f t="shared" si="38"/>
        <v>9079777</v>
      </c>
      <c r="J86" s="31">
        <f t="shared" si="38"/>
        <v>9079777</v>
      </c>
      <c r="K86" s="29"/>
    </row>
    <row r="87" spans="1:11" ht="15.75">
      <c r="A87" s="27">
        <v>80</v>
      </c>
      <c r="B87" s="27" t="s">
        <v>2</v>
      </c>
      <c r="C87" s="31">
        <f>C89+C91+C93</f>
        <v>63618439</v>
      </c>
      <c r="D87" s="31">
        <f>D89+D91+D93</f>
        <v>9139777</v>
      </c>
      <c r="E87" s="31">
        <f aca="true" t="shared" si="39" ref="E87:J87">E89+E91+E93</f>
        <v>9079777</v>
      </c>
      <c r="F87" s="31">
        <f t="shared" si="39"/>
        <v>9079777</v>
      </c>
      <c r="G87" s="31">
        <f t="shared" si="39"/>
        <v>9079777</v>
      </c>
      <c r="H87" s="31">
        <f t="shared" si="39"/>
        <v>9079777</v>
      </c>
      <c r="I87" s="31">
        <f t="shared" si="39"/>
        <v>9079777</v>
      </c>
      <c r="J87" s="31">
        <f t="shared" si="39"/>
        <v>9079777</v>
      </c>
      <c r="K87" s="29"/>
    </row>
    <row r="88" spans="1:11" ht="94.5">
      <c r="A88" s="27">
        <v>81</v>
      </c>
      <c r="B88" s="27" t="s">
        <v>85</v>
      </c>
      <c r="C88" s="31">
        <f>C89</f>
        <v>44694439</v>
      </c>
      <c r="D88" s="31">
        <f aca="true" t="shared" si="40" ref="D88:J88">D89</f>
        <v>6427777</v>
      </c>
      <c r="E88" s="31">
        <f t="shared" si="40"/>
        <v>6377777</v>
      </c>
      <c r="F88" s="31">
        <f t="shared" si="40"/>
        <v>6377777</v>
      </c>
      <c r="G88" s="31">
        <f t="shared" si="40"/>
        <v>6377777</v>
      </c>
      <c r="H88" s="31">
        <f t="shared" si="40"/>
        <v>6377777</v>
      </c>
      <c r="I88" s="31">
        <f t="shared" si="40"/>
        <v>6377777</v>
      </c>
      <c r="J88" s="31">
        <f t="shared" si="40"/>
        <v>6377777</v>
      </c>
      <c r="K88" s="30" t="s">
        <v>60</v>
      </c>
    </row>
    <row r="89" spans="1:11" ht="15.75">
      <c r="A89" s="27">
        <v>82</v>
      </c>
      <c r="B89" s="27" t="s">
        <v>2</v>
      </c>
      <c r="C89" s="31">
        <f>D89+E89+F89+G89+H89+I89+J89</f>
        <v>44694439</v>
      </c>
      <c r="D89" s="31">
        <v>6427777</v>
      </c>
      <c r="E89" s="31">
        <v>6377777</v>
      </c>
      <c r="F89" s="31">
        <v>6377777</v>
      </c>
      <c r="G89" s="31">
        <v>6377777</v>
      </c>
      <c r="H89" s="31">
        <v>6377777</v>
      </c>
      <c r="I89" s="31">
        <v>6377777</v>
      </c>
      <c r="J89" s="31">
        <v>6377777</v>
      </c>
      <c r="K89" s="29"/>
    </row>
    <row r="90" spans="1:11" ht="63">
      <c r="A90" s="27">
        <v>83</v>
      </c>
      <c r="B90" s="27" t="s">
        <v>86</v>
      </c>
      <c r="C90" s="31">
        <f>D90+E90+F90+G90+H90+I90+J90</f>
        <v>16114000</v>
      </c>
      <c r="D90" s="31">
        <f>D91</f>
        <v>2302000</v>
      </c>
      <c r="E90" s="31">
        <f aca="true" t="shared" si="41" ref="E90:J90">E91</f>
        <v>2302000</v>
      </c>
      <c r="F90" s="31">
        <f t="shared" si="41"/>
        <v>2302000</v>
      </c>
      <c r="G90" s="31">
        <f t="shared" si="41"/>
        <v>2302000</v>
      </c>
      <c r="H90" s="31">
        <f t="shared" si="41"/>
        <v>2302000</v>
      </c>
      <c r="I90" s="31">
        <f t="shared" si="41"/>
        <v>2302000</v>
      </c>
      <c r="J90" s="31">
        <f t="shared" si="41"/>
        <v>2302000</v>
      </c>
      <c r="K90" s="29" t="s">
        <v>60</v>
      </c>
    </row>
    <row r="91" spans="1:11" ht="15.75">
      <c r="A91" s="27">
        <v>84</v>
      </c>
      <c r="B91" s="27" t="s">
        <v>2</v>
      </c>
      <c r="C91" s="31">
        <f>D91+E91+F91+G91+H91+I91+J91</f>
        <v>16114000</v>
      </c>
      <c r="D91" s="31">
        <v>2302000</v>
      </c>
      <c r="E91" s="31">
        <v>2302000</v>
      </c>
      <c r="F91" s="31">
        <v>2302000</v>
      </c>
      <c r="G91" s="31">
        <v>2302000</v>
      </c>
      <c r="H91" s="31">
        <v>2302000</v>
      </c>
      <c r="I91" s="31">
        <v>2302000</v>
      </c>
      <c r="J91" s="31">
        <v>2302000</v>
      </c>
      <c r="K91" s="29"/>
    </row>
    <row r="92" spans="1:11" ht="63">
      <c r="A92" s="27">
        <v>85</v>
      </c>
      <c r="B92" s="27" t="s">
        <v>87</v>
      </c>
      <c r="C92" s="31">
        <f>D92+E92+F92+G92+H92+I92+J92</f>
        <v>2810000</v>
      </c>
      <c r="D92" s="31">
        <f>D93</f>
        <v>410000</v>
      </c>
      <c r="E92" s="31">
        <f aca="true" t="shared" si="42" ref="E92:J92">E93</f>
        <v>400000</v>
      </c>
      <c r="F92" s="31">
        <f t="shared" si="42"/>
        <v>400000</v>
      </c>
      <c r="G92" s="31">
        <f t="shared" si="42"/>
        <v>400000</v>
      </c>
      <c r="H92" s="31">
        <f t="shared" si="42"/>
        <v>400000</v>
      </c>
      <c r="I92" s="31">
        <f t="shared" si="42"/>
        <v>400000</v>
      </c>
      <c r="J92" s="31">
        <f t="shared" si="42"/>
        <v>400000</v>
      </c>
      <c r="K92" s="29" t="s">
        <v>61</v>
      </c>
    </row>
    <row r="93" spans="1:11" ht="15.75">
      <c r="A93" s="27">
        <v>86</v>
      </c>
      <c r="B93" s="27" t="s">
        <v>2</v>
      </c>
      <c r="C93" s="31">
        <f>D93+E93+F93+G93+H93+I93+J93</f>
        <v>2810000</v>
      </c>
      <c r="D93" s="31">
        <v>410000</v>
      </c>
      <c r="E93" s="31">
        <v>400000</v>
      </c>
      <c r="F93" s="31">
        <v>400000</v>
      </c>
      <c r="G93" s="31">
        <v>400000</v>
      </c>
      <c r="H93" s="31">
        <v>400000</v>
      </c>
      <c r="I93" s="31">
        <v>400000</v>
      </c>
      <c r="J93" s="31">
        <v>400000</v>
      </c>
      <c r="K93" s="29"/>
    </row>
  </sheetData>
  <sheetProtection/>
  <mergeCells count="11">
    <mergeCell ref="B85:K85"/>
    <mergeCell ref="B12:K12"/>
    <mergeCell ref="B31:K31"/>
    <mergeCell ref="B52:K52"/>
    <mergeCell ref="B57:K57"/>
    <mergeCell ref="H1:K1"/>
    <mergeCell ref="H2:K2"/>
    <mergeCell ref="A3:K3"/>
    <mergeCell ref="A4:K4"/>
    <mergeCell ref="C6:J6"/>
    <mergeCell ref="B66:K66"/>
  </mergeCells>
  <printOptions/>
  <pageMargins left="0.68" right="0.4" top="0.18" bottom="0.21" header="0.5" footer="0.21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38.7109375" style="0" customWidth="1"/>
    <col min="3" max="3" width="14.421875" style="1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  <col min="11" max="11" width="9.140625" style="25" customWidth="1"/>
  </cols>
  <sheetData>
    <row r="1" spans="8:11" ht="75" customHeight="1">
      <c r="H1" s="78" t="s">
        <v>50</v>
      </c>
      <c r="I1" s="78"/>
      <c r="J1" s="78"/>
      <c r="K1" s="78"/>
    </row>
    <row r="2" spans="1:11" ht="24.75" customHeight="1">
      <c r="A2" s="77" t="s">
        <v>49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0.25" customHeight="1">
      <c r="A3" s="77" t="s">
        <v>13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8"/>
    </row>
    <row r="5" spans="1:11" s="4" customFormat="1" ht="249.75" customHeight="1">
      <c r="A5" s="6" t="s">
        <v>14</v>
      </c>
      <c r="B5" s="6" t="s">
        <v>15</v>
      </c>
      <c r="C5" s="79" t="s">
        <v>16</v>
      </c>
      <c r="D5" s="80"/>
      <c r="E5" s="80"/>
      <c r="F5" s="80"/>
      <c r="G5" s="80"/>
      <c r="H5" s="80"/>
      <c r="I5" s="80"/>
      <c r="J5" s="81"/>
      <c r="K5" s="19" t="s">
        <v>17</v>
      </c>
    </row>
    <row r="6" spans="1:11" ht="15.75">
      <c r="A6" s="7"/>
      <c r="B6" s="7"/>
      <c r="C6" s="6" t="s">
        <v>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20"/>
    </row>
    <row r="7" spans="1:11" ht="31.5">
      <c r="A7" s="8">
        <v>1</v>
      </c>
      <c r="B7" s="9" t="s">
        <v>4</v>
      </c>
      <c r="C7" s="10">
        <f>D7+E7+F7+G7+H7+I7+J7</f>
        <v>4561527300</v>
      </c>
      <c r="D7" s="10">
        <f aca="true" t="shared" si="0" ref="D7:J7">D8+D9+D10</f>
        <v>736321500</v>
      </c>
      <c r="E7" s="10">
        <f t="shared" si="0"/>
        <v>636258300</v>
      </c>
      <c r="F7" s="10">
        <f t="shared" si="0"/>
        <v>637789500</v>
      </c>
      <c r="G7" s="10">
        <f t="shared" si="0"/>
        <v>637789500</v>
      </c>
      <c r="H7" s="10">
        <f t="shared" si="0"/>
        <v>637789500</v>
      </c>
      <c r="I7" s="10">
        <f t="shared" si="0"/>
        <v>637789500</v>
      </c>
      <c r="J7" s="10">
        <f t="shared" si="0"/>
        <v>637789500</v>
      </c>
      <c r="K7" s="21"/>
    </row>
    <row r="8" spans="1:11" ht="15.75">
      <c r="A8" s="8">
        <v>2</v>
      </c>
      <c r="B8" s="8" t="s">
        <v>0</v>
      </c>
      <c r="C8" s="10">
        <f>D8+E8+F8+G8+H8+I8+J8</f>
        <v>20993000</v>
      </c>
      <c r="D8" s="10">
        <f aca="true" t="shared" si="1" ref="D8:J8">D47</f>
        <v>2999000</v>
      </c>
      <c r="E8" s="10">
        <f t="shared" si="1"/>
        <v>2999000</v>
      </c>
      <c r="F8" s="10">
        <f t="shared" si="1"/>
        <v>2999000</v>
      </c>
      <c r="G8" s="10">
        <f t="shared" si="1"/>
        <v>2999000</v>
      </c>
      <c r="H8" s="10">
        <f t="shared" si="1"/>
        <v>2999000</v>
      </c>
      <c r="I8" s="10">
        <f t="shared" si="1"/>
        <v>2999000</v>
      </c>
      <c r="J8" s="10">
        <f t="shared" si="1"/>
        <v>2999000</v>
      </c>
      <c r="K8" s="21"/>
    </row>
    <row r="9" spans="1:11" ht="15.75">
      <c r="A9" s="8">
        <v>3</v>
      </c>
      <c r="B9" s="8" t="s">
        <v>1</v>
      </c>
      <c r="C9" s="10">
        <f>D9+E9+F9+G9+H9+I9+J9</f>
        <v>2651488700</v>
      </c>
      <c r="D9" s="10">
        <f>D13+D36+D63+D72</f>
        <v>463740500</v>
      </c>
      <c r="E9" s="10">
        <f aca="true" t="shared" si="2" ref="E9:J9">E13+E36+E63+E72</f>
        <v>336057200</v>
      </c>
      <c r="F9" s="10">
        <f t="shared" si="2"/>
        <v>370338200</v>
      </c>
      <c r="G9" s="10">
        <f t="shared" si="2"/>
        <v>370338200</v>
      </c>
      <c r="H9" s="10">
        <f t="shared" si="2"/>
        <v>370338200</v>
      </c>
      <c r="I9" s="10">
        <f t="shared" si="2"/>
        <v>370338200</v>
      </c>
      <c r="J9" s="10">
        <f t="shared" si="2"/>
        <v>370338200</v>
      </c>
      <c r="K9" s="21"/>
    </row>
    <row r="10" spans="1:11" ht="15.75">
      <c r="A10" s="8">
        <v>4</v>
      </c>
      <c r="B10" s="8" t="s">
        <v>2</v>
      </c>
      <c r="C10" s="10">
        <f>D10+E10+F10+G10+H10+I10+J10</f>
        <v>1889045600</v>
      </c>
      <c r="D10" s="10">
        <f>D14+D37+D58+D64+D73+D88</f>
        <v>269582000</v>
      </c>
      <c r="E10" s="10">
        <f aca="true" t="shared" si="3" ref="E10:J10">E14+E37+E58+E64+E73+E88</f>
        <v>297202100</v>
      </c>
      <c r="F10" s="10">
        <f t="shared" si="3"/>
        <v>264452300</v>
      </c>
      <c r="G10" s="10">
        <f t="shared" si="3"/>
        <v>264452300</v>
      </c>
      <c r="H10" s="10">
        <f t="shared" si="3"/>
        <v>264452300</v>
      </c>
      <c r="I10" s="10">
        <f t="shared" si="3"/>
        <v>264452300</v>
      </c>
      <c r="J10" s="10">
        <f t="shared" si="3"/>
        <v>264452300</v>
      </c>
      <c r="K10" s="21"/>
    </row>
    <row r="11" spans="1:11" ht="39.75" customHeight="1">
      <c r="A11" s="8">
        <v>5</v>
      </c>
      <c r="B11" s="82" t="s">
        <v>21</v>
      </c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31.5">
      <c r="A12" s="8">
        <v>6</v>
      </c>
      <c r="B12" s="12" t="s">
        <v>8</v>
      </c>
      <c r="C12" s="13">
        <f>C13+C14</f>
        <v>1238431359</v>
      </c>
      <c r="D12" s="13">
        <f aca="true" t="shared" si="4" ref="D12:J12">D13+D14</f>
        <v>319044359</v>
      </c>
      <c r="E12" s="13">
        <f t="shared" si="4"/>
        <v>183182000</v>
      </c>
      <c r="F12" s="13">
        <f t="shared" si="4"/>
        <v>147241000</v>
      </c>
      <c r="G12" s="13">
        <f t="shared" si="4"/>
        <v>147241000</v>
      </c>
      <c r="H12" s="13">
        <f t="shared" si="4"/>
        <v>147241000</v>
      </c>
      <c r="I12" s="13">
        <f t="shared" si="4"/>
        <v>147241000</v>
      </c>
      <c r="J12" s="13">
        <f t="shared" si="4"/>
        <v>147241000</v>
      </c>
      <c r="K12" s="22"/>
    </row>
    <row r="13" spans="1:11" ht="15.75">
      <c r="A13" s="8">
        <v>7</v>
      </c>
      <c r="B13" s="14" t="s">
        <v>1</v>
      </c>
      <c r="C13" s="13">
        <f>C16+C26+C29+C32</f>
        <v>561600000</v>
      </c>
      <c r="D13" s="13">
        <f>D16+D29+D26+D32</f>
        <v>209464000</v>
      </c>
      <c r="E13" s="13">
        <f aca="true" t="shared" si="5" ref="E13:J13">E16+E29+E26+E32</f>
        <v>54621000</v>
      </c>
      <c r="F13" s="13">
        <f t="shared" si="5"/>
        <v>59503000</v>
      </c>
      <c r="G13" s="13">
        <f t="shared" si="5"/>
        <v>59503000</v>
      </c>
      <c r="H13" s="13">
        <f t="shared" si="5"/>
        <v>59503000</v>
      </c>
      <c r="I13" s="13">
        <f t="shared" si="5"/>
        <v>59503000</v>
      </c>
      <c r="J13" s="13">
        <f t="shared" si="5"/>
        <v>59503000</v>
      </c>
      <c r="K13" s="22"/>
    </row>
    <row r="14" spans="1:11" ht="15.75">
      <c r="A14" s="8">
        <v>8</v>
      </c>
      <c r="B14" s="14" t="s">
        <v>2</v>
      </c>
      <c r="C14" s="13">
        <f>D14+E14+F14+G14+H14+I14+J14</f>
        <v>676831359</v>
      </c>
      <c r="D14" s="13">
        <f>D18+D20+D27+D30+D22+D24</f>
        <v>109580359</v>
      </c>
      <c r="E14" s="13">
        <f aca="true" t="shared" si="6" ref="E14:J14">E18+E20+E27+E30+E22+E24</f>
        <v>128561000</v>
      </c>
      <c r="F14" s="13">
        <f t="shared" si="6"/>
        <v>87738000</v>
      </c>
      <c r="G14" s="13">
        <f t="shared" si="6"/>
        <v>87738000</v>
      </c>
      <c r="H14" s="13">
        <f t="shared" si="6"/>
        <v>87738000</v>
      </c>
      <c r="I14" s="13">
        <f t="shared" si="6"/>
        <v>87738000</v>
      </c>
      <c r="J14" s="13">
        <f t="shared" si="6"/>
        <v>87738000</v>
      </c>
      <c r="K14" s="22"/>
    </row>
    <row r="15" spans="1:11" ht="111" customHeight="1">
      <c r="A15" s="8">
        <v>9</v>
      </c>
      <c r="B15" s="9" t="s">
        <v>22</v>
      </c>
      <c r="C15" s="10">
        <f>D15+E15+F15+G15+H15+I15+J15</f>
        <v>401061000</v>
      </c>
      <c r="D15" s="11">
        <v>49987000</v>
      </c>
      <c r="E15" s="11">
        <v>54444000</v>
      </c>
      <c r="F15" s="11">
        <v>59326000</v>
      </c>
      <c r="G15" s="11">
        <v>59326000</v>
      </c>
      <c r="H15" s="11">
        <v>59326000</v>
      </c>
      <c r="I15" s="11">
        <v>59326000</v>
      </c>
      <c r="J15" s="11">
        <v>59326000</v>
      </c>
      <c r="K15" s="23" t="s">
        <v>51</v>
      </c>
    </row>
    <row r="16" spans="1:11" ht="17.25" customHeight="1">
      <c r="A16" s="8">
        <v>10</v>
      </c>
      <c r="B16" s="8" t="s">
        <v>1</v>
      </c>
      <c r="C16" s="10">
        <f>D16+E16+F16+G16+H16+I16+J16</f>
        <v>401061000</v>
      </c>
      <c r="D16" s="11">
        <v>49987000</v>
      </c>
      <c r="E16" s="11">
        <v>54444000</v>
      </c>
      <c r="F16" s="11">
        <v>59326000</v>
      </c>
      <c r="G16" s="11">
        <v>59326000</v>
      </c>
      <c r="H16" s="11">
        <v>59326000</v>
      </c>
      <c r="I16" s="11">
        <v>59326000</v>
      </c>
      <c r="J16" s="11">
        <v>59326000</v>
      </c>
      <c r="K16" s="23"/>
    </row>
    <row r="17" spans="1:11" ht="114" customHeight="1">
      <c r="A17" s="8">
        <v>11</v>
      </c>
      <c r="B17" s="9" t="s">
        <v>24</v>
      </c>
      <c r="C17" s="10">
        <f aca="true" t="shared" si="7" ref="C17:C30">D17+E17+F17+G17+H17+I17+J17</f>
        <v>437644173</v>
      </c>
      <c r="D17" s="11">
        <f aca="true" t="shared" si="8" ref="D17:J17">D18</f>
        <v>57870173</v>
      </c>
      <c r="E17" s="11">
        <f t="shared" si="8"/>
        <v>60764000</v>
      </c>
      <c r="F17" s="11">
        <f t="shared" si="8"/>
        <v>63802000</v>
      </c>
      <c r="G17" s="11">
        <f t="shared" si="8"/>
        <v>63802000</v>
      </c>
      <c r="H17" s="11">
        <f t="shared" si="8"/>
        <v>63802000</v>
      </c>
      <c r="I17" s="11">
        <f t="shared" si="8"/>
        <v>63802000</v>
      </c>
      <c r="J17" s="11">
        <f t="shared" si="8"/>
        <v>63802000</v>
      </c>
      <c r="K17" s="23" t="s">
        <v>51</v>
      </c>
    </row>
    <row r="18" spans="1:11" ht="15.75">
      <c r="A18" s="8">
        <v>12</v>
      </c>
      <c r="B18" s="8" t="s">
        <v>2</v>
      </c>
      <c r="C18" s="10">
        <f t="shared" si="7"/>
        <v>437644173</v>
      </c>
      <c r="D18" s="11">
        <v>57870173</v>
      </c>
      <c r="E18" s="11">
        <v>60764000</v>
      </c>
      <c r="F18" s="11">
        <v>63802000</v>
      </c>
      <c r="G18" s="11">
        <v>63802000</v>
      </c>
      <c r="H18" s="11">
        <v>63802000</v>
      </c>
      <c r="I18" s="11">
        <v>63802000</v>
      </c>
      <c r="J18" s="11">
        <v>63802000</v>
      </c>
      <c r="K18" s="23"/>
    </row>
    <row r="19" spans="1:11" ht="110.25">
      <c r="A19" s="8">
        <v>13</v>
      </c>
      <c r="B19" s="9" t="s">
        <v>23</v>
      </c>
      <c r="C19" s="10">
        <f t="shared" si="7"/>
        <v>79850536</v>
      </c>
      <c r="D19" s="11">
        <f>D20</f>
        <v>10558536</v>
      </c>
      <c r="E19" s="11">
        <f aca="true" t="shared" si="9" ref="E19:J19">E20</f>
        <v>11087000</v>
      </c>
      <c r="F19" s="11">
        <f t="shared" si="9"/>
        <v>11641000</v>
      </c>
      <c r="G19" s="11">
        <f t="shared" si="9"/>
        <v>11641000</v>
      </c>
      <c r="H19" s="11">
        <f t="shared" si="9"/>
        <v>11641000</v>
      </c>
      <c r="I19" s="11">
        <f t="shared" si="9"/>
        <v>11641000</v>
      </c>
      <c r="J19" s="11">
        <f t="shared" si="9"/>
        <v>11641000</v>
      </c>
      <c r="K19" s="23" t="s">
        <v>51</v>
      </c>
    </row>
    <row r="20" spans="1:11" ht="15.75">
      <c r="A20" s="8">
        <v>14</v>
      </c>
      <c r="B20" s="8" t="s">
        <v>2</v>
      </c>
      <c r="C20" s="10">
        <f t="shared" si="7"/>
        <v>79850536</v>
      </c>
      <c r="D20" s="11">
        <v>10558536</v>
      </c>
      <c r="E20" s="11">
        <v>11087000</v>
      </c>
      <c r="F20" s="11">
        <v>11641000</v>
      </c>
      <c r="G20" s="11">
        <v>11641000</v>
      </c>
      <c r="H20" s="11">
        <v>11641000</v>
      </c>
      <c r="I20" s="11">
        <v>11641000</v>
      </c>
      <c r="J20" s="11">
        <v>11641000</v>
      </c>
      <c r="K20" s="23"/>
    </row>
    <row r="21" spans="1:11" ht="94.5">
      <c r="A21" s="8">
        <v>15</v>
      </c>
      <c r="B21" s="9" t="s">
        <v>44</v>
      </c>
      <c r="C21" s="10">
        <f t="shared" si="7"/>
        <v>82628900</v>
      </c>
      <c r="D21" s="11">
        <f>D22</f>
        <v>10925900</v>
      </c>
      <c r="E21" s="11">
        <f aca="true" t="shared" si="10" ref="E21:J21">E22</f>
        <v>11473000</v>
      </c>
      <c r="F21" s="11">
        <f t="shared" si="10"/>
        <v>12046000</v>
      </c>
      <c r="G21" s="11">
        <f t="shared" si="10"/>
        <v>12046000</v>
      </c>
      <c r="H21" s="11">
        <f t="shared" si="10"/>
        <v>12046000</v>
      </c>
      <c r="I21" s="11">
        <f t="shared" si="10"/>
        <v>12046000</v>
      </c>
      <c r="J21" s="11">
        <f t="shared" si="10"/>
        <v>12046000</v>
      </c>
      <c r="K21" s="23" t="s">
        <v>51</v>
      </c>
    </row>
    <row r="22" spans="1:11" ht="15.75">
      <c r="A22" s="8">
        <v>16</v>
      </c>
      <c r="B22" s="8" t="s">
        <v>2</v>
      </c>
      <c r="C22" s="10">
        <f t="shared" si="7"/>
        <v>82628900</v>
      </c>
      <c r="D22" s="11">
        <v>10925900</v>
      </c>
      <c r="E22" s="11">
        <v>11473000</v>
      </c>
      <c r="F22" s="11">
        <v>12046000</v>
      </c>
      <c r="G22" s="11">
        <v>12046000</v>
      </c>
      <c r="H22" s="11">
        <v>12046000</v>
      </c>
      <c r="I22" s="11">
        <v>12046000</v>
      </c>
      <c r="J22" s="11">
        <v>12046000</v>
      </c>
      <c r="K22" s="23"/>
    </row>
    <row r="23" spans="1:11" ht="94.5">
      <c r="A23" s="8">
        <v>17</v>
      </c>
      <c r="B23" s="9" t="s">
        <v>45</v>
      </c>
      <c r="C23" s="10">
        <f t="shared" si="7"/>
        <v>1707750</v>
      </c>
      <c r="D23" s="11">
        <f>D24</f>
        <v>225750</v>
      </c>
      <c r="E23" s="11">
        <f aca="true" t="shared" si="11" ref="E23:J23">E24</f>
        <v>237000</v>
      </c>
      <c r="F23" s="11">
        <f t="shared" si="11"/>
        <v>249000</v>
      </c>
      <c r="G23" s="11">
        <f t="shared" si="11"/>
        <v>249000</v>
      </c>
      <c r="H23" s="11">
        <f t="shared" si="11"/>
        <v>249000</v>
      </c>
      <c r="I23" s="11">
        <f t="shared" si="11"/>
        <v>249000</v>
      </c>
      <c r="J23" s="11">
        <f t="shared" si="11"/>
        <v>249000</v>
      </c>
      <c r="K23" s="23" t="s">
        <v>51</v>
      </c>
    </row>
    <row r="24" spans="1:11" ht="15.75">
      <c r="A24" s="8">
        <v>18</v>
      </c>
      <c r="B24" s="8" t="s">
        <v>2</v>
      </c>
      <c r="C24" s="10">
        <f t="shared" si="7"/>
        <v>1707750</v>
      </c>
      <c r="D24" s="11">
        <v>225750</v>
      </c>
      <c r="E24" s="11">
        <v>237000</v>
      </c>
      <c r="F24" s="11">
        <v>249000</v>
      </c>
      <c r="G24" s="11">
        <v>249000</v>
      </c>
      <c r="H24" s="11">
        <v>249000</v>
      </c>
      <c r="I24" s="11">
        <v>249000</v>
      </c>
      <c r="J24" s="11">
        <v>249000</v>
      </c>
      <c r="K24" s="23"/>
    </row>
    <row r="25" spans="1:11" ht="78.75">
      <c r="A25" s="8">
        <v>19</v>
      </c>
      <c r="B25" s="9" t="s">
        <v>41</v>
      </c>
      <c r="C25" s="10">
        <f t="shared" si="7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23" t="s">
        <v>51</v>
      </c>
    </row>
    <row r="26" spans="1:11" ht="15.75">
      <c r="A26" s="8">
        <v>20</v>
      </c>
      <c r="B26" s="8" t="s">
        <v>1</v>
      </c>
      <c r="C26" s="10">
        <f t="shared" si="7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23"/>
    </row>
    <row r="27" spans="1:11" ht="15.75">
      <c r="A27" s="8">
        <v>21</v>
      </c>
      <c r="B27" s="15" t="s">
        <v>2</v>
      </c>
      <c r="C27" s="10">
        <f t="shared" si="7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23"/>
    </row>
    <row r="28" spans="1:11" ht="81" customHeight="1">
      <c r="A28" s="8">
        <v>22</v>
      </c>
      <c r="B28" s="9" t="s">
        <v>42</v>
      </c>
      <c r="C28" s="10">
        <f>C29+C30</f>
        <v>234300000</v>
      </c>
      <c r="D28" s="11">
        <f>D29+D30</f>
        <v>189300000</v>
      </c>
      <c r="E28" s="11">
        <f aca="true" t="shared" si="12" ref="E28:J28">E29+E30</f>
        <v>45000000</v>
      </c>
      <c r="F28" s="11">
        <f t="shared" si="12"/>
        <v>0</v>
      </c>
      <c r="G28" s="11">
        <f t="shared" si="12"/>
        <v>0</v>
      </c>
      <c r="H28" s="11">
        <f t="shared" si="12"/>
        <v>0</v>
      </c>
      <c r="I28" s="11">
        <f t="shared" si="12"/>
        <v>0</v>
      </c>
      <c r="J28" s="11">
        <f t="shared" si="12"/>
        <v>0</v>
      </c>
      <c r="K28" s="23" t="s">
        <v>52</v>
      </c>
    </row>
    <row r="29" spans="1:11" ht="15.75">
      <c r="A29" s="8">
        <v>23</v>
      </c>
      <c r="B29" s="8" t="s">
        <v>1</v>
      </c>
      <c r="C29" s="10">
        <f t="shared" si="7"/>
        <v>159300000</v>
      </c>
      <c r="D29" s="11">
        <v>159300000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23"/>
    </row>
    <row r="30" spans="1:11" ht="15.75">
      <c r="A30" s="8">
        <v>24</v>
      </c>
      <c r="B30" s="15" t="s">
        <v>2</v>
      </c>
      <c r="C30" s="10">
        <f t="shared" si="7"/>
        <v>75000000</v>
      </c>
      <c r="D30" s="11">
        <v>30000000</v>
      </c>
      <c r="E30" s="11">
        <v>45000000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3"/>
    </row>
    <row r="31" spans="1:11" ht="195.75" customHeight="1">
      <c r="A31" s="8">
        <v>25</v>
      </c>
      <c r="B31" s="16" t="s">
        <v>43</v>
      </c>
      <c r="C31" s="10">
        <f>D31+E31+F31+G31+H31+I31+J31</f>
        <v>1239000</v>
      </c>
      <c r="D31" s="11">
        <f>D32</f>
        <v>177000</v>
      </c>
      <c r="E31" s="11">
        <f aca="true" t="shared" si="13" ref="E31:J31">E32</f>
        <v>177000</v>
      </c>
      <c r="F31" s="11">
        <f t="shared" si="13"/>
        <v>177000</v>
      </c>
      <c r="G31" s="11">
        <f t="shared" si="13"/>
        <v>177000</v>
      </c>
      <c r="H31" s="11">
        <f t="shared" si="13"/>
        <v>177000</v>
      </c>
      <c r="I31" s="11">
        <f t="shared" si="13"/>
        <v>177000</v>
      </c>
      <c r="J31" s="11">
        <f t="shared" si="13"/>
        <v>177000</v>
      </c>
      <c r="K31" s="23">
        <v>9.1</v>
      </c>
    </row>
    <row r="32" spans="1:11" ht="15.75">
      <c r="A32" s="8">
        <v>26</v>
      </c>
      <c r="B32" s="15" t="s">
        <v>1</v>
      </c>
      <c r="C32" s="10">
        <f>D32+E32+F32+G32+H32+I32+J32</f>
        <v>1239000</v>
      </c>
      <c r="D32" s="11">
        <v>177000</v>
      </c>
      <c r="E32" s="11">
        <v>177000</v>
      </c>
      <c r="F32" s="11">
        <v>177000</v>
      </c>
      <c r="G32" s="11">
        <v>177000</v>
      </c>
      <c r="H32" s="11">
        <v>177000</v>
      </c>
      <c r="I32" s="11">
        <v>177000</v>
      </c>
      <c r="J32" s="11">
        <v>177000</v>
      </c>
      <c r="K32" s="23"/>
    </row>
    <row r="33" spans="1:11" s="2" customFormat="1" ht="18.75">
      <c r="A33" s="8">
        <v>27</v>
      </c>
      <c r="B33" s="82" t="s">
        <v>9</v>
      </c>
      <c r="C33" s="82"/>
      <c r="D33" s="82"/>
      <c r="E33" s="82"/>
      <c r="F33" s="82"/>
      <c r="G33" s="82"/>
      <c r="H33" s="82"/>
      <c r="I33" s="82"/>
      <c r="J33" s="82"/>
      <c r="K33" s="82"/>
    </row>
    <row r="34" spans="1:11" ht="31.5">
      <c r="A34" s="8">
        <v>28</v>
      </c>
      <c r="B34" s="12" t="s">
        <v>10</v>
      </c>
      <c r="C34" s="13">
        <f>D34+E34+F34+G34+H34+I34+J34</f>
        <v>2984362954</v>
      </c>
      <c r="D34" s="13">
        <f aca="true" t="shared" si="14" ref="D34:J34">D35+D36+D37</f>
        <v>372826954</v>
      </c>
      <c r="E34" s="13">
        <f t="shared" si="14"/>
        <v>405730500</v>
      </c>
      <c r="F34" s="13">
        <f t="shared" si="14"/>
        <v>441161100</v>
      </c>
      <c r="G34" s="13">
        <f t="shared" si="14"/>
        <v>441161100</v>
      </c>
      <c r="H34" s="13">
        <f t="shared" si="14"/>
        <v>441161100</v>
      </c>
      <c r="I34" s="13">
        <f t="shared" si="14"/>
        <v>441161100</v>
      </c>
      <c r="J34" s="13">
        <f t="shared" si="14"/>
        <v>441161100</v>
      </c>
      <c r="K34" s="22"/>
    </row>
    <row r="35" spans="1:11" ht="15.75">
      <c r="A35" s="8">
        <v>29</v>
      </c>
      <c r="B35" s="12" t="s">
        <v>0</v>
      </c>
      <c r="C35" s="13">
        <f>D35+E35+F35+G35+H35+I35+J35</f>
        <v>20993000</v>
      </c>
      <c r="D35" s="13">
        <f aca="true" t="shared" si="15" ref="D35:J35">D47</f>
        <v>2999000</v>
      </c>
      <c r="E35" s="13">
        <f t="shared" si="15"/>
        <v>2999000</v>
      </c>
      <c r="F35" s="13">
        <f t="shared" si="15"/>
        <v>2999000</v>
      </c>
      <c r="G35" s="13">
        <f t="shared" si="15"/>
        <v>2999000</v>
      </c>
      <c r="H35" s="13">
        <f t="shared" si="15"/>
        <v>2999000</v>
      </c>
      <c r="I35" s="13">
        <f t="shared" si="15"/>
        <v>2999000</v>
      </c>
      <c r="J35" s="13">
        <f t="shared" si="15"/>
        <v>2999000</v>
      </c>
      <c r="K35" s="22"/>
    </row>
    <row r="36" spans="1:11" ht="15.75">
      <c r="A36" s="8">
        <v>30</v>
      </c>
      <c r="B36" s="12" t="s">
        <v>1</v>
      </c>
      <c r="C36" s="13">
        <f>D36+E36+F36+G36+H36+I36+J36</f>
        <v>2031404000</v>
      </c>
      <c r="D36" s="13">
        <f>D39+D42+D45</f>
        <v>246543000</v>
      </c>
      <c r="E36" s="13">
        <f aca="true" t="shared" si="16" ref="E36:J36">E39+E42+E45</f>
        <v>273316000</v>
      </c>
      <c r="F36" s="13">
        <f t="shared" si="16"/>
        <v>302309000</v>
      </c>
      <c r="G36" s="13">
        <f t="shared" si="16"/>
        <v>302309000</v>
      </c>
      <c r="H36" s="13">
        <f t="shared" si="16"/>
        <v>302309000</v>
      </c>
      <c r="I36" s="13">
        <f t="shared" si="16"/>
        <v>302309000</v>
      </c>
      <c r="J36" s="13">
        <f t="shared" si="16"/>
        <v>302309000</v>
      </c>
      <c r="K36" s="22"/>
    </row>
    <row r="37" spans="1:11" ht="15.75">
      <c r="A37" s="8">
        <v>31</v>
      </c>
      <c r="B37" s="12" t="s">
        <v>2</v>
      </c>
      <c r="C37" s="13">
        <f>D37+E37+F37+G37+H37+I37+J37</f>
        <v>931965954</v>
      </c>
      <c r="D37" s="13">
        <f>D40+D43+D49+D51+D55+D53</f>
        <v>123284954</v>
      </c>
      <c r="E37" s="13">
        <f aca="true" t="shared" si="17" ref="E37:J37">E40+E43+E49+E51+E55+E53</f>
        <v>129415500</v>
      </c>
      <c r="F37" s="13">
        <f t="shared" si="17"/>
        <v>135853100</v>
      </c>
      <c r="G37" s="13">
        <f t="shared" si="17"/>
        <v>135853100</v>
      </c>
      <c r="H37" s="13">
        <f t="shared" si="17"/>
        <v>135853100</v>
      </c>
      <c r="I37" s="13">
        <f t="shared" si="17"/>
        <v>135853100</v>
      </c>
      <c r="J37" s="13">
        <f t="shared" si="17"/>
        <v>135853100</v>
      </c>
      <c r="K37" s="22"/>
    </row>
    <row r="38" spans="1:11" ht="126" customHeight="1">
      <c r="A38" s="8">
        <v>32</v>
      </c>
      <c r="B38" s="9" t="s">
        <v>25</v>
      </c>
      <c r="C38" s="10">
        <f>C39</f>
        <v>1936172000</v>
      </c>
      <c r="D38" s="11">
        <f>D39</f>
        <v>233891000</v>
      </c>
      <c r="E38" s="11">
        <f aca="true" t="shared" si="18" ref="E38:J38">E39</f>
        <v>260071000</v>
      </c>
      <c r="F38" s="11">
        <f t="shared" si="18"/>
        <v>288442000</v>
      </c>
      <c r="G38" s="11">
        <f t="shared" si="18"/>
        <v>288442000</v>
      </c>
      <c r="H38" s="11">
        <f t="shared" si="18"/>
        <v>288442000</v>
      </c>
      <c r="I38" s="11">
        <f t="shared" si="18"/>
        <v>288442000</v>
      </c>
      <c r="J38" s="11">
        <f t="shared" si="18"/>
        <v>288442000</v>
      </c>
      <c r="K38" s="23" t="s">
        <v>53</v>
      </c>
    </row>
    <row r="39" spans="1:11" ht="15.75">
      <c r="A39" s="8">
        <v>33</v>
      </c>
      <c r="B39" s="8" t="s">
        <v>1</v>
      </c>
      <c r="C39" s="10">
        <f aca="true" t="shared" si="19" ref="C39:C51">D39+E39+F39+G39+H39+I39+J39</f>
        <v>1936172000</v>
      </c>
      <c r="D39" s="11">
        <v>233891000</v>
      </c>
      <c r="E39" s="11">
        <v>260071000</v>
      </c>
      <c r="F39" s="11">
        <v>288442000</v>
      </c>
      <c r="G39" s="11">
        <v>288442000</v>
      </c>
      <c r="H39" s="11">
        <v>288442000</v>
      </c>
      <c r="I39" s="11">
        <v>288442000</v>
      </c>
      <c r="J39" s="11">
        <v>288442000</v>
      </c>
      <c r="K39" s="23"/>
    </row>
    <row r="40" spans="1:11" ht="15.75">
      <c r="A40" s="8">
        <v>34</v>
      </c>
      <c r="B40" s="8" t="s">
        <v>2</v>
      </c>
      <c r="C40" s="10">
        <f t="shared" si="19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23"/>
    </row>
    <row r="41" spans="1:11" ht="78.75">
      <c r="A41" s="8">
        <v>35</v>
      </c>
      <c r="B41" s="9" t="s">
        <v>26</v>
      </c>
      <c r="C41" s="10">
        <f t="shared" si="19"/>
        <v>99222000</v>
      </c>
      <c r="D41" s="11">
        <f>D42+D43</f>
        <v>13222000</v>
      </c>
      <c r="E41" s="11">
        <f aca="true" t="shared" si="20" ref="E41:J41">E42+E43</f>
        <v>13815000</v>
      </c>
      <c r="F41" s="11">
        <f t="shared" si="20"/>
        <v>14437000</v>
      </c>
      <c r="G41" s="11">
        <f t="shared" si="20"/>
        <v>14437000</v>
      </c>
      <c r="H41" s="11">
        <f t="shared" si="20"/>
        <v>14437000</v>
      </c>
      <c r="I41" s="11">
        <f t="shared" si="20"/>
        <v>14437000</v>
      </c>
      <c r="J41" s="11">
        <f t="shared" si="20"/>
        <v>14437000</v>
      </c>
      <c r="K41" s="23">
        <v>19.2</v>
      </c>
    </row>
    <row r="42" spans="1:11" ht="15.75">
      <c r="A42" s="8">
        <v>36</v>
      </c>
      <c r="B42" s="8" t="s">
        <v>1</v>
      </c>
      <c r="C42" s="10">
        <f>D42+E42+F42+G42+H42+I42+J42</f>
        <v>95022000</v>
      </c>
      <c r="D42" s="11">
        <v>12622000</v>
      </c>
      <c r="E42" s="11">
        <v>13215000</v>
      </c>
      <c r="F42" s="11">
        <v>13837000</v>
      </c>
      <c r="G42" s="11">
        <v>13837000</v>
      </c>
      <c r="H42" s="11">
        <v>13837000</v>
      </c>
      <c r="I42" s="11">
        <v>13837000</v>
      </c>
      <c r="J42" s="11">
        <v>13837000</v>
      </c>
      <c r="K42" s="23"/>
    </row>
    <row r="43" spans="1:11" ht="15.75">
      <c r="A43" s="8">
        <v>37</v>
      </c>
      <c r="B43" s="8" t="s">
        <v>2</v>
      </c>
      <c r="C43" s="10">
        <f>D43+E43+F43+G43+H43+I43+J43</f>
        <v>4200000</v>
      </c>
      <c r="D43" s="11">
        <v>600000</v>
      </c>
      <c r="E43" s="11">
        <v>600000</v>
      </c>
      <c r="F43" s="11">
        <v>600000</v>
      </c>
      <c r="G43" s="11">
        <v>600000</v>
      </c>
      <c r="H43" s="11">
        <v>600000</v>
      </c>
      <c r="I43" s="11">
        <v>600000</v>
      </c>
      <c r="J43" s="11">
        <v>600000</v>
      </c>
      <c r="K43" s="23"/>
    </row>
    <row r="44" spans="1:11" ht="94.5">
      <c r="A44" s="8">
        <v>38</v>
      </c>
      <c r="B44" s="9" t="s">
        <v>27</v>
      </c>
      <c r="C44" s="10">
        <f t="shared" si="19"/>
        <v>210000</v>
      </c>
      <c r="D44" s="11">
        <v>30000</v>
      </c>
      <c r="E44" s="11">
        <v>30000</v>
      </c>
      <c r="F44" s="11">
        <v>30000</v>
      </c>
      <c r="G44" s="11">
        <v>30000</v>
      </c>
      <c r="H44" s="11">
        <v>30000</v>
      </c>
      <c r="I44" s="11">
        <v>30000</v>
      </c>
      <c r="J44" s="11">
        <v>30000</v>
      </c>
      <c r="K44" s="23">
        <v>21.22</v>
      </c>
    </row>
    <row r="45" spans="1:11" ht="15.75">
      <c r="A45" s="8">
        <v>39</v>
      </c>
      <c r="B45" s="8" t="s">
        <v>1</v>
      </c>
      <c r="C45" s="10">
        <f t="shared" si="19"/>
        <v>210000</v>
      </c>
      <c r="D45" s="11">
        <v>30000</v>
      </c>
      <c r="E45" s="11">
        <v>30000</v>
      </c>
      <c r="F45" s="11">
        <v>30000</v>
      </c>
      <c r="G45" s="11">
        <v>30000</v>
      </c>
      <c r="H45" s="11">
        <v>30000</v>
      </c>
      <c r="I45" s="11">
        <v>30000</v>
      </c>
      <c r="J45" s="11">
        <v>30000</v>
      </c>
      <c r="K45" s="23"/>
    </row>
    <row r="46" spans="1:11" ht="126">
      <c r="A46" s="8">
        <v>40</v>
      </c>
      <c r="B46" s="9" t="s">
        <v>28</v>
      </c>
      <c r="C46" s="10">
        <f>D46+E46+F46+G46+H46+I46+J46</f>
        <v>20993000</v>
      </c>
      <c r="D46" s="11">
        <v>2999000</v>
      </c>
      <c r="E46" s="11">
        <v>2999000</v>
      </c>
      <c r="F46" s="11">
        <v>2999000</v>
      </c>
      <c r="G46" s="11">
        <v>2999000</v>
      </c>
      <c r="H46" s="11">
        <v>2999000</v>
      </c>
      <c r="I46" s="11">
        <v>2999000</v>
      </c>
      <c r="J46" s="11">
        <v>2999000</v>
      </c>
      <c r="K46" s="23">
        <v>13</v>
      </c>
    </row>
    <row r="47" spans="1:11" ht="15.75">
      <c r="A47" s="8">
        <v>41</v>
      </c>
      <c r="B47" s="8" t="s">
        <v>5</v>
      </c>
      <c r="C47" s="10">
        <f>D47+E47+F47+G47+H47+I47+J47</f>
        <v>20993000</v>
      </c>
      <c r="D47" s="11">
        <v>2999000</v>
      </c>
      <c r="E47" s="11">
        <v>2999000</v>
      </c>
      <c r="F47" s="11">
        <v>2999000</v>
      </c>
      <c r="G47" s="11">
        <v>2999000</v>
      </c>
      <c r="H47" s="11">
        <v>2999000</v>
      </c>
      <c r="I47" s="11">
        <v>2999000</v>
      </c>
      <c r="J47" s="11">
        <v>2999000</v>
      </c>
      <c r="K47" s="23"/>
    </row>
    <row r="48" spans="1:11" ht="94.5">
      <c r="A48" s="8">
        <v>42</v>
      </c>
      <c r="B48" s="9" t="s">
        <v>29</v>
      </c>
      <c r="C48" s="10">
        <f t="shared" si="19"/>
        <v>740812790</v>
      </c>
      <c r="D48" s="11">
        <f>D49</f>
        <v>97958690</v>
      </c>
      <c r="E48" s="11">
        <f aca="true" t="shared" si="21" ref="E48:J48">E49</f>
        <v>102856600</v>
      </c>
      <c r="F48" s="11">
        <f t="shared" si="21"/>
        <v>107999500</v>
      </c>
      <c r="G48" s="11">
        <f t="shared" si="21"/>
        <v>107999500</v>
      </c>
      <c r="H48" s="11">
        <f t="shared" si="21"/>
        <v>107999500</v>
      </c>
      <c r="I48" s="11">
        <f t="shared" si="21"/>
        <v>107999500</v>
      </c>
      <c r="J48" s="11">
        <f t="shared" si="21"/>
        <v>107999500</v>
      </c>
      <c r="K48" s="23" t="s">
        <v>54</v>
      </c>
    </row>
    <row r="49" spans="1:11" ht="15.75">
      <c r="A49" s="8">
        <v>43</v>
      </c>
      <c r="B49" s="8" t="s">
        <v>2</v>
      </c>
      <c r="C49" s="10">
        <f t="shared" si="19"/>
        <v>740812790</v>
      </c>
      <c r="D49" s="11">
        <v>97958690</v>
      </c>
      <c r="E49" s="11">
        <v>102856600</v>
      </c>
      <c r="F49" s="11">
        <v>107999500</v>
      </c>
      <c r="G49" s="11">
        <v>107999500</v>
      </c>
      <c r="H49" s="11">
        <v>107999500</v>
      </c>
      <c r="I49" s="11">
        <v>107999500</v>
      </c>
      <c r="J49" s="11">
        <v>107999500</v>
      </c>
      <c r="K49" s="23"/>
    </row>
    <row r="50" spans="1:11" ht="94.5">
      <c r="A50" s="8">
        <v>44</v>
      </c>
      <c r="B50" s="9" t="s">
        <v>30</v>
      </c>
      <c r="C50" s="10">
        <f t="shared" si="19"/>
        <v>169337349</v>
      </c>
      <c r="D50" s="11">
        <f aca="true" t="shared" si="22" ref="D50:J50">D51</f>
        <v>22391349</v>
      </c>
      <c r="E50" s="11">
        <f t="shared" si="22"/>
        <v>23511000</v>
      </c>
      <c r="F50" s="11">
        <f t="shared" si="22"/>
        <v>24687000</v>
      </c>
      <c r="G50" s="11">
        <f t="shared" si="22"/>
        <v>24687000</v>
      </c>
      <c r="H50" s="11">
        <f t="shared" si="22"/>
        <v>24687000</v>
      </c>
      <c r="I50" s="11">
        <f t="shared" si="22"/>
        <v>24687000</v>
      </c>
      <c r="J50" s="11">
        <f t="shared" si="22"/>
        <v>24687000</v>
      </c>
      <c r="K50" s="23" t="s">
        <v>54</v>
      </c>
    </row>
    <row r="51" spans="1:11" ht="15.75">
      <c r="A51" s="8">
        <v>45</v>
      </c>
      <c r="B51" s="8" t="s">
        <v>2</v>
      </c>
      <c r="C51" s="10">
        <f t="shared" si="19"/>
        <v>169337349</v>
      </c>
      <c r="D51" s="11">
        <v>22391349</v>
      </c>
      <c r="E51" s="11">
        <v>23511000</v>
      </c>
      <c r="F51" s="11">
        <v>24687000</v>
      </c>
      <c r="G51" s="11">
        <v>24687000</v>
      </c>
      <c r="H51" s="11">
        <v>24687000</v>
      </c>
      <c r="I51" s="11">
        <v>24687000</v>
      </c>
      <c r="J51" s="11">
        <v>24687000</v>
      </c>
      <c r="K51" s="23"/>
    </row>
    <row r="52" spans="1:11" ht="78.75">
      <c r="A52" s="8">
        <v>46</v>
      </c>
      <c r="B52" s="9" t="s">
        <v>46</v>
      </c>
      <c r="C52" s="10">
        <f>D52+E52+F52+G52+H52+I52+J52</f>
        <v>17090815</v>
      </c>
      <c r="D52" s="11">
        <f>D53</f>
        <v>2259915</v>
      </c>
      <c r="E52" s="11">
        <f aca="true" t="shared" si="23" ref="E52:J52">E53</f>
        <v>2372900</v>
      </c>
      <c r="F52" s="11">
        <f t="shared" si="23"/>
        <v>2491600</v>
      </c>
      <c r="G52" s="11">
        <f t="shared" si="23"/>
        <v>2491600</v>
      </c>
      <c r="H52" s="11">
        <f t="shared" si="23"/>
        <v>2491600</v>
      </c>
      <c r="I52" s="11">
        <f t="shared" si="23"/>
        <v>2491600</v>
      </c>
      <c r="J52" s="11">
        <f t="shared" si="23"/>
        <v>2491600</v>
      </c>
      <c r="K52" s="23" t="s">
        <v>54</v>
      </c>
    </row>
    <row r="53" spans="1:11" ht="15.75">
      <c r="A53" s="8">
        <v>47</v>
      </c>
      <c r="B53" s="8" t="s">
        <v>2</v>
      </c>
      <c r="C53" s="10">
        <f>D53+E53+F53+G53+H53+I53+J53</f>
        <v>17090815</v>
      </c>
      <c r="D53" s="11">
        <v>2259915</v>
      </c>
      <c r="E53" s="11">
        <v>2372900</v>
      </c>
      <c r="F53" s="11">
        <v>2491600</v>
      </c>
      <c r="G53" s="11">
        <v>2491600</v>
      </c>
      <c r="H53" s="11">
        <v>2491600</v>
      </c>
      <c r="I53" s="11">
        <v>2491600</v>
      </c>
      <c r="J53" s="11">
        <v>2491600</v>
      </c>
      <c r="K53" s="23"/>
    </row>
    <row r="54" spans="1:11" ht="63">
      <c r="A54" s="8">
        <v>48</v>
      </c>
      <c r="B54" s="9" t="s">
        <v>47</v>
      </c>
      <c r="C54" s="10">
        <f aca="true" t="shared" si="24" ref="C54:J54">C55</f>
        <v>525000</v>
      </c>
      <c r="D54" s="10">
        <f t="shared" si="24"/>
        <v>75000</v>
      </c>
      <c r="E54" s="10">
        <f t="shared" si="24"/>
        <v>75000</v>
      </c>
      <c r="F54" s="10">
        <f t="shared" si="24"/>
        <v>75000</v>
      </c>
      <c r="G54" s="10">
        <f t="shared" si="24"/>
        <v>75000</v>
      </c>
      <c r="H54" s="10">
        <f t="shared" si="24"/>
        <v>75000</v>
      </c>
      <c r="I54" s="10">
        <f t="shared" si="24"/>
        <v>75000</v>
      </c>
      <c r="J54" s="10">
        <f t="shared" si="24"/>
        <v>75000</v>
      </c>
      <c r="K54" s="23" t="s">
        <v>54</v>
      </c>
    </row>
    <row r="55" spans="1:11" ht="15.75">
      <c r="A55" s="8">
        <v>49</v>
      </c>
      <c r="B55" s="8" t="s">
        <v>2</v>
      </c>
      <c r="C55" s="10">
        <f>D55+E55+F55+G55+H55+I55+J55</f>
        <v>525000</v>
      </c>
      <c r="D55" s="11">
        <v>75000</v>
      </c>
      <c r="E55" s="11">
        <v>75000</v>
      </c>
      <c r="F55" s="11">
        <v>75000</v>
      </c>
      <c r="G55" s="11">
        <v>75000</v>
      </c>
      <c r="H55" s="11">
        <v>75000</v>
      </c>
      <c r="I55" s="11">
        <v>75000</v>
      </c>
      <c r="J55" s="11">
        <v>75000</v>
      </c>
      <c r="K55" s="23"/>
    </row>
    <row r="56" spans="1:11" s="1" customFormat="1" ht="37.5" customHeight="1">
      <c r="A56" s="8">
        <v>50</v>
      </c>
      <c r="B56" s="82" t="s">
        <v>11</v>
      </c>
      <c r="C56" s="82"/>
      <c r="D56" s="82"/>
      <c r="E56" s="82"/>
      <c r="F56" s="82"/>
      <c r="G56" s="82"/>
      <c r="H56" s="82"/>
      <c r="I56" s="82"/>
      <c r="J56" s="82"/>
      <c r="K56" s="82"/>
    </row>
    <row r="57" spans="1:11" ht="31.5">
      <c r="A57" s="8">
        <v>51</v>
      </c>
      <c r="B57" s="14" t="s">
        <v>18</v>
      </c>
      <c r="C57" s="13">
        <f>C58</f>
        <v>133346940</v>
      </c>
      <c r="D57" s="13">
        <f aca="true" t="shared" si="25" ref="D57:J57">D58</f>
        <v>17632640</v>
      </c>
      <c r="E57" s="13">
        <f t="shared" si="25"/>
        <v>18514300</v>
      </c>
      <c r="F57" s="13">
        <f t="shared" si="25"/>
        <v>19440000</v>
      </c>
      <c r="G57" s="13">
        <f t="shared" si="25"/>
        <v>19440000</v>
      </c>
      <c r="H57" s="13">
        <f t="shared" si="25"/>
        <v>19440000</v>
      </c>
      <c r="I57" s="13">
        <f t="shared" si="25"/>
        <v>19440000</v>
      </c>
      <c r="J57" s="13">
        <f t="shared" si="25"/>
        <v>19440000</v>
      </c>
      <c r="K57" s="22"/>
    </row>
    <row r="58" spans="1:11" ht="15.75">
      <c r="A58" s="8">
        <v>52</v>
      </c>
      <c r="B58" s="14" t="s">
        <v>2</v>
      </c>
      <c r="C58" s="13">
        <f>C60</f>
        <v>133346940</v>
      </c>
      <c r="D58" s="13">
        <f aca="true" t="shared" si="26" ref="D58:J58">D60</f>
        <v>17632640</v>
      </c>
      <c r="E58" s="13">
        <f t="shared" si="26"/>
        <v>18514300</v>
      </c>
      <c r="F58" s="13">
        <f t="shared" si="26"/>
        <v>19440000</v>
      </c>
      <c r="G58" s="13">
        <f t="shared" si="26"/>
        <v>19440000</v>
      </c>
      <c r="H58" s="13">
        <f t="shared" si="26"/>
        <v>19440000</v>
      </c>
      <c r="I58" s="13">
        <f t="shared" si="26"/>
        <v>19440000</v>
      </c>
      <c r="J58" s="13">
        <f t="shared" si="26"/>
        <v>19440000</v>
      </c>
      <c r="K58" s="22"/>
    </row>
    <row r="59" spans="1:11" ht="78.75">
      <c r="A59" s="8">
        <v>53</v>
      </c>
      <c r="B59" s="9" t="s">
        <v>31</v>
      </c>
      <c r="C59" s="10">
        <f>D59+E59+F59+G59+H59+I59+J59</f>
        <v>133346940</v>
      </c>
      <c r="D59" s="11">
        <f>D60</f>
        <v>17632640</v>
      </c>
      <c r="E59" s="11">
        <f aca="true" t="shared" si="27" ref="E59:J59">E60</f>
        <v>18514300</v>
      </c>
      <c r="F59" s="11">
        <f t="shared" si="27"/>
        <v>19440000</v>
      </c>
      <c r="G59" s="11">
        <f t="shared" si="27"/>
        <v>19440000</v>
      </c>
      <c r="H59" s="11">
        <f t="shared" si="27"/>
        <v>19440000</v>
      </c>
      <c r="I59" s="11">
        <f t="shared" si="27"/>
        <v>19440000</v>
      </c>
      <c r="J59" s="11">
        <f t="shared" si="27"/>
        <v>19440000</v>
      </c>
      <c r="K59" s="23" t="s">
        <v>55</v>
      </c>
    </row>
    <row r="60" spans="1:11" ht="15.75">
      <c r="A60" s="8">
        <v>54</v>
      </c>
      <c r="B60" s="8" t="s">
        <v>2</v>
      </c>
      <c r="C60" s="10">
        <f>D60+E60+F60+G60+H60+I60+J60</f>
        <v>133346940</v>
      </c>
      <c r="D60" s="11">
        <v>17632640</v>
      </c>
      <c r="E60" s="11">
        <v>18514300</v>
      </c>
      <c r="F60" s="11">
        <v>19440000</v>
      </c>
      <c r="G60" s="11">
        <v>19440000</v>
      </c>
      <c r="H60" s="11">
        <v>19440000</v>
      </c>
      <c r="I60" s="11">
        <v>19440000</v>
      </c>
      <c r="J60" s="11">
        <v>19440000</v>
      </c>
      <c r="K60" s="23"/>
    </row>
    <row r="61" spans="1:11" s="1" customFormat="1" ht="42.75" customHeight="1">
      <c r="A61" s="8">
        <v>55</v>
      </c>
      <c r="B61" s="82" t="s">
        <v>12</v>
      </c>
      <c r="C61" s="82"/>
      <c r="D61" s="82"/>
      <c r="E61" s="82"/>
      <c r="F61" s="82"/>
      <c r="G61" s="82"/>
      <c r="H61" s="82"/>
      <c r="I61" s="82"/>
      <c r="J61" s="82"/>
      <c r="K61" s="82"/>
    </row>
    <row r="62" spans="1:11" ht="31.5">
      <c r="A62" s="8">
        <v>56</v>
      </c>
      <c r="B62" s="12" t="s">
        <v>6</v>
      </c>
      <c r="C62" s="13">
        <f>C63+C64</f>
        <v>85928970</v>
      </c>
      <c r="D62" s="13">
        <f>D63+D64</f>
        <v>11406570</v>
      </c>
      <c r="E62" s="13">
        <f aca="true" t="shared" si="28" ref="E62:J62">E63+E64</f>
        <v>11923400</v>
      </c>
      <c r="F62" s="13">
        <f t="shared" si="28"/>
        <v>12519800</v>
      </c>
      <c r="G62" s="13">
        <f t="shared" si="28"/>
        <v>12519800</v>
      </c>
      <c r="H62" s="13">
        <f t="shared" si="28"/>
        <v>12519800</v>
      </c>
      <c r="I62" s="13">
        <f t="shared" si="28"/>
        <v>12519800</v>
      </c>
      <c r="J62" s="13">
        <f t="shared" si="28"/>
        <v>12519800</v>
      </c>
      <c r="K62" s="22"/>
    </row>
    <row r="63" spans="1:11" ht="15.75">
      <c r="A63" s="8">
        <v>57</v>
      </c>
      <c r="B63" s="14" t="s">
        <v>1</v>
      </c>
      <c r="C63" s="13">
        <f>C68</f>
        <v>58484700</v>
      </c>
      <c r="D63" s="17">
        <f aca="true" t="shared" si="29" ref="D63:J63">D68</f>
        <v>7733500</v>
      </c>
      <c r="E63" s="17">
        <f t="shared" si="29"/>
        <v>8120200</v>
      </c>
      <c r="F63" s="17">
        <f t="shared" si="29"/>
        <v>8526200</v>
      </c>
      <c r="G63" s="17">
        <f t="shared" si="29"/>
        <v>8526200</v>
      </c>
      <c r="H63" s="17">
        <f t="shared" si="29"/>
        <v>8526200</v>
      </c>
      <c r="I63" s="17">
        <f t="shared" si="29"/>
        <v>8526200</v>
      </c>
      <c r="J63" s="17">
        <f t="shared" si="29"/>
        <v>8526200</v>
      </c>
      <c r="K63" s="22"/>
    </row>
    <row r="64" spans="1:11" ht="15.75">
      <c r="A64" s="8">
        <v>58</v>
      </c>
      <c r="B64" s="14" t="s">
        <v>2</v>
      </c>
      <c r="C64" s="13">
        <f>D64+E64+F64+G64+H64+I64+J64</f>
        <v>27444270</v>
      </c>
      <c r="D64" s="17">
        <f>D66+D69</f>
        <v>3673070</v>
      </c>
      <c r="E64" s="17">
        <f aca="true" t="shared" si="30" ref="E64:J64">E66+E69</f>
        <v>3803200</v>
      </c>
      <c r="F64" s="17">
        <f t="shared" si="30"/>
        <v>3993600</v>
      </c>
      <c r="G64" s="17">
        <f t="shared" si="30"/>
        <v>3993600</v>
      </c>
      <c r="H64" s="17">
        <f t="shared" si="30"/>
        <v>3993600</v>
      </c>
      <c r="I64" s="17">
        <f t="shared" si="30"/>
        <v>3993600</v>
      </c>
      <c r="J64" s="17">
        <f t="shared" si="30"/>
        <v>3993600</v>
      </c>
      <c r="K64" s="22"/>
    </row>
    <row r="65" spans="1:11" ht="63">
      <c r="A65" s="8">
        <v>59</v>
      </c>
      <c r="B65" s="9" t="s">
        <v>32</v>
      </c>
      <c r="C65" s="10">
        <f>C66</f>
        <v>9847270</v>
      </c>
      <c r="D65" s="10">
        <f aca="true" t="shared" si="31" ref="D65:J65">D66</f>
        <v>1302070</v>
      </c>
      <c r="E65" s="10">
        <f t="shared" si="31"/>
        <v>1367200</v>
      </c>
      <c r="F65" s="10">
        <f t="shared" si="31"/>
        <v>1435600</v>
      </c>
      <c r="G65" s="10">
        <f t="shared" si="31"/>
        <v>1435600</v>
      </c>
      <c r="H65" s="10">
        <f t="shared" si="31"/>
        <v>1435600</v>
      </c>
      <c r="I65" s="10">
        <f t="shared" si="31"/>
        <v>1435600</v>
      </c>
      <c r="J65" s="10">
        <f t="shared" si="31"/>
        <v>1435600</v>
      </c>
      <c r="K65" s="23" t="s">
        <v>56</v>
      </c>
    </row>
    <row r="66" spans="1:11" ht="15.75">
      <c r="A66" s="8">
        <v>60</v>
      </c>
      <c r="B66" s="8" t="s">
        <v>2</v>
      </c>
      <c r="C66" s="10">
        <f>D66+E66+F66+G66+H66+I66+J66</f>
        <v>9847270</v>
      </c>
      <c r="D66" s="11">
        <v>1302070</v>
      </c>
      <c r="E66" s="11">
        <v>1367200</v>
      </c>
      <c r="F66" s="11">
        <v>1435600</v>
      </c>
      <c r="G66" s="11">
        <v>1435600</v>
      </c>
      <c r="H66" s="11">
        <v>1435600</v>
      </c>
      <c r="I66" s="11">
        <v>1435600</v>
      </c>
      <c r="J66" s="11">
        <v>1435600</v>
      </c>
      <c r="K66" s="23"/>
    </row>
    <row r="67" spans="1:11" ht="78.75">
      <c r="A67" s="8">
        <v>61</v>
      </c>
      <c r="B67" s="9" t="s">
        <v>33</v>
      </c>
      <c r="C67" s="10">
        <f>C68+C69</f>
        <v>76081700</v>
      </c>
      <c r="D67" s="10">
        <f>D68+D69</f>
        <v>10104500</v>
      </c>
      <c r="E67" s="10">
        <f aca="true" t="shared" si="32" ref="E67:J67">E68+E69</f>
        <v>10556200</v>
      </c>
      <c r="F67" s="10">
        <f t="shared" si="32"/>
        <v>11084200</v>
      </c>
      <c r="G67" s="10">
        <f t="shared" si="32"/>
        <v>11084200</v>
      </c>
      <c r="H67" s="10">
        <f t="shared" si="32"/>
        <v>11084200</v>
      </c>
      <c r="I67" s="10">
        <f t="shared" si="32"/>
        <v>11084200</v>
      </c>
      <c r="J67" s="10">
        <f t="shared" si="32"/>
        <v>11084200</v>
      </c>
      <c r="K67" s="23" t="s">
        <v>57</v>
      </c>
    </row>
    <row r="68" spans="1:11" ht="15.75">
      <c r="A68" s="8">
        <v>62</v>
      </c>
      <c r="B68" s="8" t="s">
        <v>1</v>
      </c>
      <c r="C68" s="10">
        <f>D68+E68+F68+G68+H68+I68+J68</f>
        <v>58484700</v>
      </c>
      <c r="D68" s="11">
        <v>7733500</v>
      </c>
      <c r="E68" s="11">
        <v>8120200</v>
      </c>
      <c r="F68" s="11">
        <v>8526200</v>
      </c>
      <c r="G68" s="11">
        <v>8526200</v>
      </c>
      <c r="H68" s="11">
        <v>8526200</v>
      </c>
      <c r="I68" s="11">
        <v>8526200</v>
      </c>
      <c r="J68" s="11">
        <v>8526200</v>
      </c>
      <c r="K68" s="23"/>
    </row>
    <row r="69" spans="1:11" ht="15.75">
      <c r="A69" s="8">
        <v>63</v>
      </c>
      <c r="B69" s="15" t="s">
        <v>2</v>
      </c>
      <c r="C69" s="10">
        <f>D69+E69+F69+G69+H69+I69+J69</f>
        <v>17597000</v>
      </c>
      <c r="D69" s="11">
        <v>2371000</v>
      </c>
      <c r="E69" s="11">
        <v>2436000</v>
      </c>
      <c r="F69" s="11">
        <v>2558000</v>
      </c>
      <c r="G69" s="11">
        <v>2558000</v>
      </c>
      <c r="H69" s="11">
        <v>2558000</v>
      </c>
      <c r="I69" s="11">
        <v>2558000</v>
      </c>
      <c r="J69" s="11">
        <v>2558000</v>
      </c>
      <c r="K69" s="23"/>
    </row>
    <row r="70" spans="1:11" s="1" customFormat="1" ht="39" customHeight="1">
      <c r="A70" s="8">
        <v>64</v>
      </c>
      <c r="B70" s="82" t="s">
        <v>38</v>
      </c>
      <c r="C70" s="82"/>
      <c r="D70" s="82"/>
      <c r="E70" s="82"/>
      <c r="F70" s="82"/>
      <c r="G70" s="82"/>
      <c r="H70" s="82"/>
      <c r="I70" s="82"/>
      <c r="J70" s="82"/>
      <c r="K70" s="82"/>
    </row>
    <row r="71" spans="1:11" ht="31.5">
      <c r="A71" s="8">
        <v>65</v>
      </c>
      <c r="B71" s="12" t="s">
        <v>7</v>
      </c>
      <c r="C71" s="13">
        <f>D71+E71+F71+G71+H71+I71+J71</f>
        <v>43033200</v>
      </c>
      <c r="D71" s="13">
        <f aca="true" t="shared" si="33" ref="D71:J71">D72+D73</f>
        <v>6331200</v>
      </c>
      <c r="E71" s="13">
        <f t="shared" si="33"/>
        <v>6117000</v>
      </c>
      <c r="F71" s="13">
        <f t="shared" si="33"/>
        <v>6117000</v>
      </c>
      <c r="G71" s="13">
        <f t="shared" si="33"/>
        <v>6117000</v>
      </c>
      <c r="H71" s="13">
        <f t="shared" si="33"/>
        <v>6117000</v>
      </c>
      <c r="I71" s="13">
        <f t="shared" si="33"/>
        <v>6117000</v>
      </c>
      <c r="J71" s="13">
        <f t="shared" si="33"/>
        <v>6117000</v>
      </c>
      <c r="K71" s="22"/>
    </row>
    <row r="72" spans="1:11" ht="15.75">
      <c r="A72" s="8">
        <v>66</v>
      </c>
      <c r="B72" s="12" t="s">
        <v>1</v>
      </c>
      <c r="C72" s="13">
        <f>D72+E72+F72+G72+H72+I72+J72</f>
        <v>0</v>
      </c>
      <c r="D72" s="13">
        <f>D75+D78+D81+D84</f>
        <v>0</v>
      </c>
      <c r="E72" s="13">
        <f aca="true" t="shared" si="34" ref="E72:J72">E75+E78+E81+E84</f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22"/>
    </row>
    <row r="73" spans="1:11" ht="15.75">
      <c r="A73" s="8">
        <v>67</v>
      </c>
      <c r="B73" s="12" t="s">
        <v>2</v>
      </c>
      <c r="C73" s="13">
        <f>D73+E73+F73+G73+H73+I73+J73</f>
        <v>43033200</v>
      </c>
      <c r="D73" s="13">
        <f>D76+D79+D82+D85</f>
        <v>6331200</v>
      </c>
      <c r="E73" s="13">
        <f aca="true" t="shared" si="35" ref="E73:J73">E76+E79+E82+E85</f>
        <v>6117000</v>
      </c>
      <c r="F73" s="13">
        <f t="shared" si="35"/>
        <v>6117000</v>
      </c>
      <c r="G73" s="13">
        <f t="shared" si="35"/>
        <v>6117000</v>
      </c>
      <c r="H73" s="13">
        <f t="shared" si="35"/>
        <v>6117000</v>
      </c>
      <c r="I73" s="13">
        <f t="shared" si="35"/>
        <v>6117000</v>
      </c>
      <c r="J73" s="13">
        <f t="shared" si="35"/>
        <v>6117000</v>
      </c>
      <c r="K73" s="22"/>
    </row>
    <row r="74" spans="1:11" ht="94.5">
      <c r="A74" s="8">
        <v>68</v>
      </c>
      <c r="B74" s="9" t="s">
        <v>34</v>
      </c>
      <c r="C74" s="10">
        <f>C75+C76</f>
        <v>21000000</v>
      </c>
      <c r="D74" s="11">
        <f>D75+D76</f>
        <v>3000000</v>
      </c>
      <c r="E74" s="11">
        <f aca="true" t="shared" si="36" ref="E74:J74">E75+E76</f>
        <v>3000000</v>
      </c>
      <c r="F74" s="11">
        <f t="shared" si="36"/>
        <v>3000000</v>
      </c>
      <c r="G74" s="11">
        <f t="shared" si="36"/>
        <v>3000000</v>
      </c>
      <c r="H74" s="11">
        <f t="shared" si="36"/>
        <v>3000000</v>
      </c>
      <c r="I74" s="11">
        <f t="shared" si="36"/>
        <v>3000000</v>
      </c>
      <c r="J74" s="11">
        <f t="shared" si="36"/>
        <v>3000000</v>
      </c>
      <c r="K74" s="23" t="s">
        <v>58</v>
      </c>
    </row>
    <row r="75" spans="1:11" ht="15.75">
      <c r="A75" s="8">
        <v>69</v>
      </c>
      <c r="B75" s="8" t="s">
        <v>1</v>
      </c>
      <c r="C75" s="10">
        <f>D75+E75+F75+G75+H75+I75+J75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23"/>
    </row>
    <row r="76" spans="1:11" ht="15.75">
      <c r="A76" s="8">
        <v>70</v>
      </c>
      <c r="B76" s="15" t="s">
        <v>2</v>
      </c>
      <c r="C76" s="10">
        <f>D76+E76+F76+G76+H76+I76+J76</f>
        <v>21000000</v>
      </c>
      <c r="D76" s="11">
        <v>3000000</v>
      </c>
      <c r="E76" s="11">
        <v>3000000</v>
      </c>
      <c r="F76" s="11">
        <v>3000000</v>
      </c>
      <c r="G76" s="11">
        <v>3000000</v>
      </c>
      <c r="H76" s="11">
        <v>3000000</v>
      </c>
      <c r="I76" s="11">
        <v>3000000</v>
      </c>
      <c r="J76" s="11">
        <v>3000000</v>
      </c>
      <c r="K76" s="23"/>
    </row>
    <row r="77" spans="1:11" ht="94.5">
      <c r="A77" s="8">
        <v>71</v>
      </c>
      <c r="B77" s="9" t="s">
        <v>35</v>
      </c>
      <c r="C77" s="10">
        <f>C78+C79</f>
        <v>8869000</v>
      </c>
      <c r="D77" s="11">
        <f>D78+D79</f>
        <v>1267000</v>
      </c>
      <c r="E77" s="11">
        <f aca="true" t="shared" si="37" ref="E77:J77">E78+E79</f>
        <v>1267000</v>
      </c>
      <c r="F77" s="11">
        <f t="shared" si="37"/>
        <v>1267000</v>
      </c>
      <c r="G77" s="11">
        <f t="shared" si="37"/>
        <v>1267000</v>
      </c>
      <c r="H77" s="11">
        <f t="shared" si="37"/>
        <v>1267000</v>
      </c>
      <c r="I77" s="11">
        <f t="shared" si="37"/>
        <v>1267000</v>
      </c>
      <c r="J77" s="11">
        <f t="shared" si="37"/>
        <v>1267000</v>
      </c>
      <c r="K77" s="23" t="s">
        <v>59</v>
      </c>
    </row>
    <row r="78" spans="1:11" ht="15.75">
      <c r="A78" s="8">
        <v>72</v>
      </c>
      <c r="B78" s="8" t="s">
        <v>1</v>
      </c>
      <c r="C78" s="10">
        <f>D78+E78+F78+G78+H78+I78+J78</f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23"/>
    </row>
    <row r="79" spans="1:11" ht="15.75">
      <c r="A79" s="8">
        <v>73</v>
      </c>
      <c r="B79" s="8" t="s">
        <v>2</v>
      </c>
      <c r="C79" s="10">
        <f>D79+E79+F79+G79+H79+I79+J79</f>
        <v>8869000</v>
      </c>
      <c r="D79" s="11">
        <v>1267000</v>
      </c>
      <c r="E79" s="11">
        <v>1267000</v>
      </c>
      <c r="F79" s="11">
        <v>1267000</v>
      </c>
      <c r="G79" s="11">
        <v>1267000</v>
      </c>
      <c r="H79" s="11">
        <v>1267000</v>
      </c>
      <c r="I79" s="11">
        <v>1267000</v>
      </c>
      <c r="J79" s="11">
        <v>1267000</v>
      </c>
      <c r="K79" s="23"/>
    </row>
    <row r="80" spans="1:11" ht="141.75">
      <c r="A80" s="8">
        <v>74</v>
      </c>
      <c r="B80" s="9" t="s">
        <v>36</v>
      </c>
      <c r="C80" s="10">
        <f aca="true" t="shared" si="38" ref="C80:J80">C81+C82</f>
        <v>12950000</v>
      </c>
      <c r="D80" s="11">
        <f t="shared" si="38"/>
        <v>1850000</v>
      </c>
      <c r="E80" s="11">
        <f t="shared" si="38"/>
        <v>1850000</v>
      </c>
      <c r="F80" s="11">
        <f t="shared" si="38"/>
        <v>1850000</v>
      </c>
      <c r="G80" s="11">
        <f t="shared" si="38"/>
        <v>1850000</v>
      </c>
      <c r="H80" s="11">
        <f t="shared" si="38"/>
        <v>1850000</v>
      </c>
      <c r="I80" s="11">
        <f t="shared" si="38"/>
        <v>1850000</v>
      </c>
      <c r="J80" s="11">
        <f t="shared" si="38"/>
        <v>1850000</v>
      </c>
      <c r="K80" s="23"/>
    </row>
    <row r="81" spans="1:11" ht="15.75">
      <c r="A81" s="8">
        <v>75</v>
      </c>
      <c r="B81" s="8" t="s">
        <v>1</v>
      </c>
      <c r="C81" s="10">
        <f>D81+E81+F81+G81+H81+I81+J81</f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23"/>
    </row>
    <row r="82" spans="1:11" ht="15.75">
      <c r="A82" s="8">
        <v>76</v>
      </c>
      <c r="B82" s="8" t="s">
        <v>2</v>
      </c>
      <c r="C82" s="10">
        <f>D82+E82+F82+G82+H82+I82+J82</f>
        <v>12950000</v>
      </c>
      <c r="D82" s="11">
        <v>1850000</v>
      </c>
      <c r="E82" s="11">
        <v>1850000</v>
      </c>
      <c r="F82" s="11">
        <v>1850000</v>
      </c>
      <c r="G82" s="11">
        <v>1850000</v>
      </c>
      <c r="H82" s="11">
        <v>1850000</v>
      </c>
      <c r="I82" s="11">
        <v>1850000</v>
      </c>
      <c r="J82" s="11">
        <v>1850000</v>
      </c>
      <c r="K82" s="23"/>
    </row>
    <row r="83" spans="1:11" ht="103.5" customHeight="1">
      <c r="A83" s="8">
        <v>77</v>
      </c>
      <c r="B83" s="9" t="s">
        <v>37</v>
      </c>
      <c r="C83" s="10">
        <f>C84+C85</f>
        <v>214200</v>
      </c>
      <c r="D83" s="11">
        <f>D84+D85</f>
        <v>214200</v>
      </c>
      <c r="E83" s="11">
        <f aca="true" t="shared" si="39" ref="E83:J83">E84+E85</f>
        <v>0</v>
      </c>
      <c r="F83" s="11">
        <f t="shared" si="39"/>
        <v>0</v>
      </c>
      <c r="G83" s="11">
        <f t="shared" si="39"/>
        <v>0</v>
      </c>
      <c r="H83" s="11">
        <f t="shared" si="39"/>
        <v>0</v>
      </c>
      <c r="I83" s="11">
        <f t="shared" si="39"/>
        <v>0</v>
      </c>
      <c r="J83" s="11">
        <f t="shared" si="39"/>
        <v>0</v>
      </c>
      <c r="K83" s="23"/>
    </row>
    <row r="84" spans="1:11" ht="15" customHeight="1">
      <c r="A84" s="8">
        <v>78</v>
      </c>
      <c r="B84" s="8" t="s">
        <v>1</v>
      </c>
      <c r="C84" s="10">
        <f>D84+E84+F84+G84+H84+I84+J84</f>
        <v>0</v>
      </c>
      <c r="D84" s="11"/>
      <c r="E84" s="11"/>
      <c r="F84" s="11"/>
      <c r="G84" s="11"/>
      <c r="H84" s="11"/>
      <c r="I84" s="11"/>
      <c r="J84" s="11"/>
      <c r="K84" s="23"/>
    </row>
    <row r="85" spans="1:11" ht="15.75">
      <c r="A85" s="8">
        <v>79</v>
      </c>
      <c r="B85" s="8" t="s">
        <v>2</v>
      </c>
      <c r="C85" s="10">
        <f>D85+E85+F85+G85+H85+I85+J85</f>
        <v>214200</v>
      </c>
      <c r="D85" s="11">
        <v>214200</v>
      </c>
      <c r="E85" s="11"/>
      <c r="F85" s="11"/>
      <c r="G85" s="11"/>
      <c r="H85" s="11"/>
      <c r="I85" s="11"/>
      <c r="J85" s="11"/>
      <c r="K85" s="23"/>
    </row>
    <row r="86" spans="1:11" s="3" customFormat="1" ht="49.5" customHeight="1">
      <c r="A86" s="8">
        <v>80</v>
      </c>
      <c r="B86" s="82" t="s">
        <v>19</v>
      </c>
      <c r="C86" s="82"/>
      <c r="D86" s="82"/>
      <c r="E86" s="82"/>
      <c r="F86" s="82"/>
      <c r="G86" s="82"/>
      <c r="H86" s="82"/>
      <c r="I86" s="82"/>
      <c r="J86" s="82"/>
      <c r="K86" s="82"/>
    </row>
    <row r="87" spans="1:11" ht="31.5">
      <c r="A87" s="8">
        <v>81</v>
      </c>
      <c r="B87" s="12" t="s">
        <v>20</v>
      </c>
      <c r="C87" s="13">
        <f>C88</f>
        <v>76423877</v>
      </c>
      <c r="D87" s="13">
        <f aca="true" t="shared" si="40" ref="D87:J87">D88</f>
        <v>9079777</v>
      </c>
      <c r="E87" s="13">
        <f t="shared" si="40"/>
        <v>10791100</v>
      </c>
      <c r="F87" s="13">
        <f t="shared" si="40"/>
        <v>11310600</v>
      </c>
      <c r="G87" s="13">
        <f t="shared" si="40"/>
        <v>11310600</v>
      </c>
      <c r="H87" s="13">
        <f t="shared" si="40"/>
        <v>11310600</v>
      </c>
      <c r="I87" s="13">
        <f t="shared" si="40"/>
        <v>11310600</v>
      </c>
      <c r="J87" s="13">
        <f t="shared" si="40"/>
        <v>11310600</v>
      </c>
      <c r="K87" s="22"/>
    </row>
    <row r="88" spans="1:11" ht="15.75">
      <c r="A88" s="8">
        <v>82</v>
      </c>
      <c r="B88" s="12" t="s">
        <v>2</v>
      </c>
      <c r="C88" s="13">
        <f>C90+C92+C94</f>
        <v>76423877</v>
      </c>
      <c r="D88" s="13">
        <f>D90+D92+D94</f>
        <v>9079777</v>
      </c>
      <c r="E88" s="13">
        <f aca="true" t="shared" si="41" ref="E88:J88">E90+E92+E94</f>
        <v>10791100</v>
      </c>
      <c r="F88" s="13">
        <f t="shared" si="41"/>
        <v>11310600</v>
      </c>
      <c r="G88" s="13">
        <f t="shared" si="41"/>
        <v>11310600</v>
      </c>
      <c r="H88" s="13">
        <f t="shared" si="41"/>
        <v>11310600</v>
      </c>
      <c r="I88" s="13">
        <f t="shared" si="41"/>
        <v>11310600</v>
      </c>
      <c r="J88" s="13">
        <f t="shared" si="41"/>
        <v>11310600</v>
      </c>
      <c r="K88" s="22"/>
    </row>
    <row r="89" spans="1:11" ht="94.5">
      <c r="A89" s="8">
        <v>83</v>
      </c>
      <c r="B89" s="9" t="s">
        <v>39</v>
      </c>
      <c r="C89" s="10">
        <f>C90</f>
        <v>50856977</v>
      </c>
      <c r="D89" s="11">
        <f aca="true" t="shared" si="42" ref="D89:J89">D90</f>
        <v>6377777</v>
      </c>
      <c r="E89" s="11">
        <f t="shared" si="42"/>
        <v>7116700</v>
      </c>
      <c r="F89" s="11">
        <f t="shared" si="42"/>
        <v>7472500</v>
      </c>
      <c r="G89" s="11">
        <f t="shared" si="42"/>
        <v>7472500</v>
      </c>
      <c r="H89" s="11">
        <f t="shared" si="42"/>
        <v>7472500</v>
      </c>
      <c r="I89" s="11">
        <f t="shared" si="42"/>
        <v>7472500</v>
      </c>
      <c r="J89" s="11">
        <f t="shared" si="42"/>
        <v>7472500</v>
      </c>
      <c r="K89" s="24" t="s">
        <v>60</v>
      </c>
    </row>
    <row r="90" spans="1:11" ht="15.75">
      <c r="A90" s="8">
        <v>84</v>
      </c>
      <c r="B90" s="8" t="s">
        <v>2</v>
      </c>
      <c r="C90" s="10">
        <f>D90+E90+F90+G90+H90+I90+J90</f>
        <v>50856977</v>
      </c>
      <c r="D90" s="11">
        <v>6377777</v>
      </c>
      <c r="E90" s="11">
        <v>7116700</v>
      </c>
      <c r="F90" s="11">
        <v>7472500</v>
      </c>
      <c r="G90" s="11">
        <v>7472500</v>
      </c>
      <c r="H90" s="11">
        <v>7472500</v>
      </c>
      <c r="I90" s="11">
        <v>7472500</v>
      </c>
      <c r="J90" s="11">
        <v>7472500</v>
      </c>
      <c r="K90" s="23"/>
    </row>
    <row r="91" spans="1:11" ht="63">
      <c r="A91" s="8">
        <v>85</v>
      </c>
      <c r="B91" s="9" t="s">
        <v>40</v>
      </c>
      <c r="C91" s="10">
        <f>D91+E91+F91+G91+H91+I91+J91</f>
        <v>22766900</v>
      </c>
      <c r="D91" s="11">
        <f>D92</f>
        <v>2302000</v>
      </c>
      <c r="E91" s="11">
        <f aca="true" t="shared" si="43" ref="E91:J91">E92</f>
        <v>3274400</v>
      </c>
      <c r="F91" s="11">
        <f t="shared" si="43"/>
        <v>3438100</v>
      </c>
      <c r="G91" s="11">
        <f t="shared" si="43"/>
        <v>3438100</v>
      </c>
      <c r="H91" s="11">
        <f t="shared" si="43"/>
        <v>3438100</v>
      </c>
      <c r="I91" s="11">
        <f t="shared" si="43"/>
        <v>3438100</v>
      </c>
      <c r="J91" s="11">
        <f t="shared" si="43"/>
        <v>3438100</v>
      </c>
      <c r="K91" s="23" t="s">
        <v>60</v>
      </c>
    </row>
    <row r="92" spans="1:11" ht="15.75">
      <c r="A92" s="8">
        <v>86</v>
      </c>
      <c r="B92" s="8" t="s">
        <v>2</v>
      </c>
      <c r="C92" s="10">
        <f>D92+E92+F92+G92+H92+I92+J92</f>
        <v>22766900</v>
      </c>
      <c r="D92" s="11">
        <v>2302000</v>
      </c>
      <c r="E92" s="11">
        <v>3274400</v>
      </c>
      <c r="F92" s="11">
        <v>3438100</v>
      </c>
      <c r="G92" s="11">
        <v>3438100</v>
      </c>
      <c r="H92" s="11">
        <v>3438100</v>
      </c>
      <c r="I92" s="11">
        <v>3438100</v>
      </c>
      <c r="J92" s="11">
        <v>3438100</v>
      </c>
      <c r="K92" s="23"/>
    </row>
    <row r="93" spans="1:11" ht="63">
      <c r="A93" s="8">
        <v>87</v>
      </c>
      <c r="B93" s="9" t="s">
        <v>48</v>
      </c>
      <c r="C93" s="10">
        <f>D93+E93+F93+G93+H93+I93+J93</f>
        <v>2800000</v>
      </c>
      <c r="D93" s="11">
        <f>D94</f>
        <v>400000</v>
      </c>
      <c r="E93" s="11">
        <f aca="true" t="shared" si="44" ref="E93:J93">E94</f>
        <v>400000</v>
      </c>
      <c r="F93" s="11">
        <f t="shared" si="44"/>
        <v>400000</v>
      </c>
      <c r="G93" s="11">
        <f t="shared" si="44"/>
        <v>400000</v>
      </c>
      <c r="H93" s="11">
        <f t="shared" si="44"/>
        <v>400000</v>
      </c>
      <c r="I93" s="11">
        <f t="shared" si="44"/>
        <v>400000</v>
      </c>
      <c r="J93" s="11">
        <f t="shared" si="44"/>
        <v>400000</v>
      </c>
      <c r="K93" s="23" t="s">
        <v>61</v>
      </c>
    </row>
    <row r="94" spans="1:11" ht="15.75">
      <c r="A94" s="8">
        <v>88</v>
      </c>
      <c r="B94" s="8" t="s">
        <v>2</v>
      </c>
      <c r="C94" s="10">
        <f>D94+E94+F94+G94+H94+I94+J94</f>
        <v>2800000</v>
      </c>
      <c r="D94" s="11">
        <v>400000</v>
      </c>
      <c r="E94" s="11">
        <v>400000</v>
      </c>
      <c r="F94" s="11">
        <v>400000</v>
      </c>
      <c r="G94" s="11">
        <v>400000</v>
      </c>
      <c r="H94" s="11">
        <v>400000</v>
      </c>
      <c r="I94" s="11">
        <v>400000</v>
      </c>
      <c r="J94" s="11">
        <v>400000</v>
      </c>
      <c r="K94" s="23"/>
    </row>
  </sheetData>
  <sheetProtection/>
  <autoFilter ref="A7:K94"/>
  <mergeCells count="10">
    <mergeCell ref="A2:K2"/>
    <mergeCell ref="H1:K1"/>
    <mergeCell ref="A3:K3"/>
    <mergeCell ref="C5:J5"/>
    <mergeCell ref="B61:K61"/>
    <mergeCell ref="B86:K86"/>
    <mergeCell ref="B70:K70"/>
    <mergeCell ref="B56:K56"/>
    <mergeCell ref="B11:K11"/>
    <mergeCell ref="B33:K33"/>
  </mergeCells>
  <printOptions/>
  <pageMargins left="0.75" right="0.54" top="0.49" bottom="0.16" header="0.5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Clerk</cp:lastModifiedBy>
  <cp:lastPrinted>2018-07-12T11:59:39Z</cp:lastPrinted>
  <dcterms:created xsi:type="dcterms:W3CDTF">1996-10-08T23:32:33Z</dcterms:created>
  <dcterms:modified xsi:type="dcterms:W3CDTF">2018-07-13T10:55:00Z</dcterms:modified>
  <cp:category/>
  <cp:version/>
  <cp:contentType/>
  <cp:contentStatus/>
</cp:coreProperties>
</file>