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'Лист3'!$A$1:$X$228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E19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Проверить км по расч.схеме газоснабжения</t>
        </r>
      </text>
    </comment>
    <comment ref="O16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СРЕДСТВА ГАЗЭКС</t>
        </r>
      </text>
    </comment>
    <comment ref="Q16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СРЕДСТВА ГАЗЭКС</t>
        </r>
      </text>
    </comment>
    <comment ref="S16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СРЕДСТВА ГАЗЭКС</t>
        </r>
      </text>
    </comment>
    <comment ref="U16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СРЕДСТВА ГАЗЭКС</t>
        </r>
      </text>
    </comment>
    <comment ref="W16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СРЕДСТВА ГАЗЭКС</t>
        </r>
      </text>
    </comment>
  </commentList>
</comments>
</file>

<file path=xl/sharedStrings.xml><?xml version="1.0" encoding="utf-8"?>
<sst xmlns="http://schemas.openxmlformats.org/spreadsheetml/2006/main" count="433" uniqueCount="161">
  <si>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</si>
  <si>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</si>
  <si>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</si>
  <si>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</si>
  <si>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</si>
  <si>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</si>
  <si>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</si>
  <si>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Федеральный бюджет</t>
  </si>
  <si>
    <t>Областной бюджет</t>
  </si>
  <si>
    <t>Местный бюджет</t>
  </si>
  <si>
    <t>к муниципальной программе</t>
  </si>
  <si>
    <t xml:space="preserve">территорий Муниципального </t>
  </si>
  <si>
    <t>образования Красноуфимский</t>
  </si>
  <si>
    <t xml:space="preserve">ПЛАН </t>
  </si>
  <si>
    <r>
      <t>«</t>
    </r>
    <r>
      <rPr>
        <sz val="9"/>
        <rFont val="Times New Roman"/>
        <family val="1"/>
      </rPr>
      <t>Устойчивое развитие сельских</t>
    </r>
  </si>
  <si>
    <t>Приложение № 3</t>
  </si>
  <si>
    <t>реализации инвестиционных проектов подпрограммы</t>
  </si>
  <si>
    <t>Показатели</t>
  </si>
  <si>
    <t>Един. измер.</t>
  </si>
  <si>
    <t>Всего</t>
  </si>
  <si>
    <t>В том числе по годам реализации Программы</t>
  </si>
  <si>
    <t>тыс.руб.</t>
  </si>
  <si>
    <t>№ п/п</t>
  </si>
  <si>
    <t>ВСЕГО РАСХОДОВ ПО МУНИЦИПАЛЬНОЙ ПРОГРАММЕ, из них</t>
  </si>
  <si>
    <t>В ТОМ ЧИСЛЕ:</t>
  </si>
  <si>
    <t>Строительство распределительных газопроводов - всего, из них:</t>
  </si>
  <si>
    <t>в том числе в разрезе населенных пунктов:</t>
  </si>
  <si>
    <t>1.1</t>
  </si>
  <si>
    <t>1.2</t>
  </si>
  <si>
    <t>д.Озерки (1 оч.)                                   Всего,                                           из них:</t>
  </si>
  <si>
    <t>с.Юва (1 оч.)                                   Всего,                                           из них:</t>
  </si>
  <si>
    <t>1.3</t>
  </si>
  <si>
    <t>с. Большой Турыш (1 оч.)                                   Всего,                                           из них:</t>
  </si>
  <si>
    <t>1.4</t>
  </si>
  <si>
    <t>с. Новое Село                                   Всего,                                           из них:</t>
  </si>
  <si>
    <t>д.Нижнее Никитино                                   Всего,                                           из них:</t>
  </si>
  <si>
    <t>1.5</t>
  </si>
  <si>
    <t>1.6</t>
  </si>
  <si>
    <t>д.Подгорная                                   Всего,                                           из них:</t>
  </si>
  <si>
    <t>1.7</t>
  </si>
  <si>
    <t>с.Чатлык                                   Всего,                                           из них:</t>
  </si>
  <si>
    <t>1.8</t>
  </si>
  <si>
    <t>д.Калиновка                                  Всего,                                           из них:</t>
  </si>
  <si>
    <t>1.9</t>
  </si>
  <si>
    <t>с.Ключики                                 Всего,                                           из них:</t>
  </si>
  <si>
    <t>1.10</t>
  </si>
  <si>
    <t>с.Александровское                                 Всего,                                           из них:</t>
  </si>
  <si>
    <t>1.11</t>
  </si>
  <si>
    <t>1.12</t>
  </si>
  <si>
    <t>Межпоселковый газопровод Криулино-Калиновка                                Всего,                                           из них:</t>
  </si>
  <si>
    <t>1.13</t>
  </si>
  <si>
    <t>Межпоселковый газопровод Березовая Роща - Ключики                               Всего,                                           из них:</t>
  </si>
  <si>
    <t>1.14</t>
  </si>
  <si>
    <t>1.15</t>
  </si>
  <si>
    <t>д.Зауфа                               Всего,                                           из них:</t>
  </si>
  <si>
    <t>1.16</t>
  </si>
  <si>
    <t>Межпоселковый газопровод Средний Бугалыш - Большая Тавра                              Всего,                                           из них:</t>
  </si>
  <si>
    <t>1.17</t>
  </si>
  <si>
    <t>д.Большая Тавра                               Всего,                                           из них:</t>
  </si>
  <si>
    <t>1.18</t>
  </si>
  <si>
    <t>с.Юва (2 оч.)                                   Всего,                                           из них:</t>
  </si>
  <si>
    <t>1.19</t>
  </si>
  <si>
    <t>д.Озерки (2 оч.)                                   Всего,                                           из них:</t>
  </si>
  <si>
    <t>1.20</t>
  </si>
  <si>
    <t>д.Сызги (2 оч.)                                   Всего,                                           из них:</t>
  </si>
  <si>
    <t>км</t>
  </si>
  <si>
    <t>1.21</t>
  </si>
  <si>
    <t>Межпоселковый газопровод Калиновка - Крылово                              Всего,                                           из них:</t>
  </si>
  <si>
    <t>1.22</t>
  </si>
  <si>
    <t>п.Сарана (2 оч.)                                   Всего,                                           из них:</t>
  </si>
  <si>
    <t>1.23</t>
  </si>
  <si>
    <t>с.Русская Тавра                                   Всего,                                           из них:</t>
  </si>
  <si>
    <t>1.24</t>
  </si>
  <si>
    <t>с.Средний и д.Верхний Бугалыш                                   Всего,                                           из них:</t>
  </si>
  <si>
    <t>1.25</t>
  </si>
  <si>
    <t>с.Сарсы-Вторые и д.Сарсы-Первые                                  Всего,                                           из них:</t>
  </si>
  <si>
    <t>1.26</t>
  </si>
  <si>
    <t>с.Большой Турыш (2 оч.)                                   Всего,                                           из них:</t>
  </si>
  <si>
    <t>1.27</t>
  </si>
  <si>
    <t>с. Крылово                                  Всего,                                           из них:</t>
  </si>
  <si>
    <t>1.28</t>
  </si>
  <si>
    <t>1.29</t>
  </si>
  <si>
    <t>д. Куянково и д.Средний Баяк                              Всего,                                           из них:</t>
  </si>
  <si>
    <t>1.30</t>
  </si>
  <si>
    <t>д. Тат. Еманзельга                              Всего,                                           из них:</t>
  </si>
  <si>
    <t>д. Русский и Марийский Усть- Маш                              Всего,                                           из них:</t>
  </si>
  <si>
    <t>1.31</t>
  </si>
  <si>
    <t>2.</t>
  </si>
  <si>
    <t>Проектно-изыскательские работы и экспертиза на распределительные газопроводы - всего, в том числе в разрезе населенных пунктов (местный бюджет):</t>
  </si>
  <si>
    <t>2.1</t>
  </si>
  <si>
    <t>с.Новое Село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</si>
  <si>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</si>
  <si>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</si>
  <si>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</si>
  <si>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</si>
  <si>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</si>
  <si>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</si>
  <si>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</si>
  <si>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</si>
  <si>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</si>
  <si>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</si>
  <si>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</si>
  <si>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</si>
  <si>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</si>
  <si>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</si>
  <si>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</si>
  <si>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</si>
  <si>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с.Чатлык</t>
  </si>
  <si>
    <t>д.Калиновка</t>
  </si>
  <si>
    <t xml:space="preserve">с.Ключики   </t>
  </si>
  <si>
    <t>д.Подгорная</t>
  </si>
  <si>
    <t>Межпоселковый газопровод Криулино-Калиновка</t>
  </si>
  <si>
    <t>Межпоселковый газопровод Березовая Роща-Ключики</t>
  </si>
  <si>
    <t>Межпоселковый газопровод  Калиновка-Крылово</t>
  </si>
  <si>
    <t>2.18</t>
  </si>
  <si>
    <t>2.19</t>
  </si>
  <si>
    <t>2.20</t>
  </si>
  <si>
    <t>д.Озерки (2 оч.)</t>
  </si>
  <si>
    <t xml:space="preserve">д.Сызги (2 оч.)   </t>
  </si>
  <si>
    <t xml:space="preserve">Межпоселковый газопровод Средний Бугалыш - Большая Тавра </t>
  </si>
  <si>
    <t>д.Куянково и д. Средний Баяк</t>
  </si>
  <si>
    <t>3.</t>
  </si>
  <si>
    <t>Разработка расчетных схем газоснабжения - всего, в том числе в разрезе населенных пунктов (местный бюджет):</t>
  </si>
  <si>
    <t>Корректировка расчетной схемы газоснабжения района</t>
  </si>
  <si>
    <t>Корректировка расчетной схемы с.Криулино</t>
  </si>
  <si>
    <t>Корректировка расчетной схемы д.Приданниково</t>
  </si>
  <si>
    <t>3.1</t>
  </si>
  <si>
    <t>3.2</t>
  </si>
  <si>
    <t>3.3</t>
  </si>
  <si>
    <t>д.Верх-Никитино                               Всего,                                           из них:</t>
  </si>
  <si>
    <t>1.32</t>
  </si>
  <si>
    <t>ГАЗЭКС</t>
  </si>
  <si>
    <t>Межпоселковый газопровод высокого давления Криулино-Сарана и 1 очередь газификации п.Сарана</t>
  </si>
  <si>
    <t>с.Чатлык (2 оч.)</t>
  </si>
  <si>
    <t>с.Чатлык   (2 оч.)                                Всего,                                           из них:</t>
  </si>
  <si>
    <t>1.33</t>
  </si>
  <si>
    <t>постановлением главы Администрации</t>
  </si>
  <si>
    <t>Корректировка расчетной схемы с.Александровское</t>
  </si>
  <si>
    <t>1.34</t>
  </si>
  <si>
    <t>Технологическое присоединение газопровода д.Подгорная к газопроводу высокого давления д.Приданниково-с.Нижнеиргинское                               Всего,                                           из них:</t>
  </si>
  <si>
    <t>3.4</t>
  </si>
  <si>
    <t>от            №</t>
  </si>
  <si>
    <t>Внебюджетные источники</t>
  </si>
  <si>
    <t>*</t>
  </si>
  <si>
    <t>с.Александровское</t>
  </si>
  <si>
    <t xml:space="preserve"> Технологическое присоединение газопровода д.Подгорная </t>
  </si>
  <si>
    <t>Распределительный газопровод д.Приданниково             (мкр. "Западный")</t>
  </si>
  <si>
    <t>Корректировка расчетной схемы с.Нижнеиргинское</t>
  </si>
  <si>
    <t>с.Юва (2 оч.), Савиново</t>
  </si>
  <si>
    <t xml:space="preserve">Межпоселковый газопровод Калиновка - Куянково-Средний Баяк.  </t>
  </si>
  <si>
    <t xml:space="preserve"> Межпоселковый газопровод высокого давления Криулино-Сарана и 1 очередь газификации п.Сарана                                Всего,                                           из них:</t>
  </si>
  <si>
    <t>Распределительный газопровод д.Приданниково             (мкр. "Западный")                        Всего,                                                              из них</t>
  </si>
  <si>
    <r>
      <t xml:space="preserve">Межпоселковый газопровод Калиновка - Куянково-Средний Баяк   </t>
    </r>
    <r>
      <rPr>
        <b/>
        <sz val="12"/>
        <rFont val="Times New Roman"/>
        <family val="1"/>
      </rPr>
      <t>(СРЕДСТВА ГАЗЭКС)</t>
    </r>
    <r>
      <rPr>
        <sz val="12"/>
        <rFont val="Times New Roman"/>
        <family val="1"/>
      </rPr>
      <t xml:space="preserve">                           Всего,                                           из них:</t>
    </r>
  </si>
  <si>
    <t>2021 год</t>
  </si>
  <si>
    <t>2022 год</t>
  </si>
  <si>
    <t>2023 год</t>
  </si>
  <si>
    <t>2024 год</t>
  </si>
  <si>
    <t>округ  до 2024 года», утвержденной</t>
  </si>
  <si>
    <t>"Развитие газификации МО Красноуфимский округ до 2024 года"</t>
  </si>
  <si>
    <t>б</t>
  </si>
  <si>
    <t>с. Александровское 2 очередь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</si>
</sst>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000"/>
    <numFmt numFmtId="194" formatCode="0.00000"/>
    <numFmt numFmtId="195" formatCode="0.000000"/>
    <numFmt numFmtId="196" formatCode="0.0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color indexed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5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 vertical="top"/>
    </xf>
    <xf numFmtId="0" fontId="1" fillId="0" borderId="12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Fill="1" applyBorder="1" applyAlignment="1">
      <alignment horizontal="center" vertical="center" wrapText="1"/>
    </xf>
    <xf numFmtId="196" fontId="1" fillId="0" borderId="10" xfId="0" applyNumberFormat="1" applyFont="1" applyBorder="1" applyAlignment="1">
      <alignment horizontal="center" vertical="center" wrapText="1"/>
    </xf>
    <xf numFmtId="196" fontId="1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193" fontId="2" fillId="0" borderId="13" xfId="0" applyNumberFormat="1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/>
    </xf>
    <xf numFmtId="192" fontId="1" fillId="0" borderId="14" xfId="0" applyNumberFormat="1" applyFont="1" applyBorder="1" applyAlignment="1">
      <alignment horizontal="center" vertical="center"/>
    </xf>
    <xf numFmtId="193" fontId="1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194" fontId="1" fillId="0" borderId="10" xfId="0" applyNumberFormat="1" applyFont="1" applyBorder="1" applyAlignment="1">
      <alignment horizontal="center" vertical="center" wrapText="1"/>
    </xf>
    <xf numFmtId="194" fontId="1" fillId="33" borderId="10" xfId="0" applyNumberFormat="1" applyFont="1" applyFill="1" applyBorder="1" applyAlignment="1">
      <alignment horizontal="center" vertical="center" wrapText="1"/>
    </xf>
    <xf numFmtId="194" fontId="1" fillId="33" borderId="13" xfId="0" applyNumberFormat="1" applyFont="1" applyFill="1" applyBorder="1" applyAlignment="1">
      <alignment horizontal="center" vertical="center" wrapText="1"/>
    </xf>
    <xf numFmtId="194" fontId="1" fillId="0" borderId="13" xfId="0" applyNumberFormat="1" applyFont="1" applyBorder="1" applyAlignment="1">
      <alignment horizontal="center" vertical="center" wrapText="1"/>
    </xf>
    <xf numFmtId="194" fontId="1" fillId="0" borderId="10" xfId="0" applyNumberFormat="1" applyFont="1" applyFill="1" applyBorder="1" applyAlignment="1">
      <alignment horizontal="center" vertical="center"/>
    </xf>
    <xf numFmtId="194" fontId="1" fillId="0" borderId="10" xfId="0" applyNumberFormat="1" applyFont="1" applyBorder="1" applyAlignment="1">
      <alignment horizontal="center" vertical="center"/>
    </xf>
    <xf numFmtId="194" fontId="1" fillId="0" borderId="13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94" fontId="1" fillId="0" borderId="11" xfId="0" applyNumberFormat="1" applyFont="1" applyBorder="1" applyAlignment="1">
      <alignment horizontal="center" vertical="center" wrapText="1"/>
    </xf>
    <xf numFmtId="194" fontId="1" fillId="0" borderId="11" xfId="0" applyNumberFormat="1" applyFont="1" applyFill="1" applyBorder="1" applyAlignment="1">
      <alignment horizontal="center" vertical="center" wrapText="1"/>
    </xf>
    <xf numFmtId="194" fontId="1" fillId="0" borderId="10" xfId="0" applyNumberFormat="1" applyFont="1" applyFill="1" applyBorder="1" applyAlignment="1">
      <alignment horizontal="center" vertical="center" wrapText="1"/>
    </xf>
    <xf numFmtId="194" fontId="1" fillId="0" borderId="13" xfId="0" applyNumberFormat="1" applyFont="1" applyFill="1" applyBorder="1" applyAlignment="1">
      <alignment horizontal="center" vertical="center" wrapText="1"/>
    </xf>
    <xf numFmtId="194" fontId="1" fillId="0" borderId="13" xfId="0" applyNumberFormat="1" applyFont="1" applyBorder="1" applyAlignment="1">
      <alignment horizontal="center" vertical="center"/>
    </xf>
    <xf numFmtId="194" fontId="1" fillId="0" borderId="14" xfId="0" applyNumberFormat="1" applyFont="1" applyFill="1" applyBorder="1" applyAlignment="1">
      <alignment horizontal="center" vertical="center"/>
    </xf>
    <xf numFmtId="194" fontId="1" fillId="33" borderId="13" xfId="0" applyNumberFormat="1" applyFont="1" applyFill="1" applyBorder="1" applyAlignment="1">
      <alignment horizontal="center" vertical="center"/>
    </xf>
    <xf numFmtId="194" fontId="3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194" fontId="2" fillId="0" borderId="10" xfId="0" applyNumberFormat="1" applyFont="1" applyBorder="1" applyAlignment="1">
      <alignment horizontal="center" vertical="center" wrapText="1"/>
    </xf>
    <xf numFmtId="194" fontId="2" fillId="0" borderId="12" xfId="0" applyNumberFormat="1" applyFont="1" applyBorder="1" applyAlignment="1">
      <alignment horizontal="center" vertical="center" wrapText="1"/>
    </xf>
    <xf numFmtId="194" fontId="1" fillId="0" borderId="11" xfId="0" applyNumberFormat="1" applyFont="1" applyBorder="1" applyAlignment="1">
      <alignment horizontal="center" vertical="center"/>
    </xf>
    <xf numFmtId="194" fontId="1" fillId="0" borderId="12" xfId="0" applyNumberFormat="1" applyFont="1" applyBorder="1" applyAlignment="1">
      <alignment horizontal="center" vertical="center" wrapText="1"/>
    </xf>
    <xf numFmtId="194" fontId="1" fillId="0" borderId="12" xfId="0" applyNumberFormat="1" applyFont="1" applyBorder="1" applyAlignment="1">
      <alignment horizontal="center" vertical="center"/>
    </xf>
    <xf numFmtId="194" fontId="1" fillId="0" borderId="0" xfId="0" applyNumberFormat="1" applyFont="1" applyAlignment="1">
      <alignment horizontal="center" vertical="center"/>
    </xf>
    <xf numFmtId="194" fontId="0" fillId="0" borderId="0" xfId="0" applyNumberFormat="1" applyAlignment="1">
      <alignment/>
    </xf>
    <xf numFmtId="194" fontId="1" fillId="0" borderId="12" xfId="0" applyNumberFormat="1" applyFont="1" applyFill="1" applyBorder="1" applyAlignment="1">
      <alignment horizontal="center" vertical="center"/>
    </xf>
    <xf numFmtId="194" fontId="2" fillId="0" borderId="13" xfId="0" applyNumberFormat="1" applyFont="1" applyBorder="1" applyAlignment="1">
      <alignment horizontal="center" vertical="center" wrapText="1"/>
    </xf>
    <xf numFmtId="194" fontId="7" fillId="0" borderId="13" xfId="0" applyNumberFormat="1" applyFont="1" applyBorder="1" applyAlignment="1">
      <alignment horizontal="center" vertical="center" wrapText="1"/>
    </xf>
    <xf numFmtId="194" fontId="7" fillId="0" borderId="13" xfId="0" applyNumberFormat="1" applyFont="1" applyFill="1" applyBorder="1" applyAlignment="1">
      <alignment horizontal="center" vertical="center" wrapText="1"/>
    </xf>
    <xf numFmtId="194" fontId="7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6" fillId="0" borderId="0" xfId="0" applyFont="1" applyAlignment="1">
      <alignment horizontal="right"/>
    </xf>
    <xf numFmtId="0" fontId="1" fillId="0" borderId="18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top"/>
    </xf>
    <xf numFmtId="0" fontId="2" fillId="0" borderId="18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" fillId="0" borderId="14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center"/>
    </xf>
    <xf numFmtId="193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29"/>
  <sheetViews>
    <sheetView tabSelected="1" zoomScale="75" zoomScaleNormal="75" workbookViewId="0" topLeftCell="A2">
      <pane ySplit="16" topLeftCell="A18" activePane="bottomLeft" state="frozen"/>
      <selection pane="topLeft" activeCell="B2" sqref="B2"/>
      <selection pane="bottomLeft" activeCell="K191" sqref="K191"/>
    </sheetView>
  </sheetViews>
  <sheetFormatPr defaultColWidth="9.140625" defaultRowHeight="12.75"/>
  <cols>
    <col min="1" max="1" width="4.00390625" style="82" bestFit="1" customWidth="1"/>
    <col min="2" max="2" width="7.00390625" style="0" customWidth="1"/>
    <col min="3" max="3" width="25.7109375" style="0" customWidth="1"/>
    <col min="4" max="4" width="10.421875" style="0" customWidth="1"/>
    <col min="5" max="5" width="20.140625" style="0" customWidth="1"/>
    <col min="6" max="6" width="13.140625" style="0" customWidth="1"/>
    <col min="7" max="7" width="16.7109375" style="0" customWidth="1"/>
    <col min="8" max="8" width="13.00390625" style="49" customWidth="1"/>
    <col min="9" max="9" width="14.57421875" style="0" customWidth="1"/>
    <col min="10" max="10" width="2.57421875" style="0" customWidth="1"/>
    <col min="11" max="11" width="17.00390625" style="0" customWidth="1"/>
    <col min="12" max="12" width="2.28125" style="0" customWidth="1"/>
    <col min="13" max="13" width="13.421875" style="0" bestFit="1" customWidth="1"/>
    <col min="14" max="14" width="2.28125" style="0" customWidth="1"/>
    <col min="15" max="15" width="14.421875" style="0" bestFit="1" customWidth="1"/>
    <col min="16" max="16" width="2.140625" style="0" customWidth="1"/>
    <col min="17" max="17" width="13.421875" style="0" bestFit="1" customWidth="1"/>
    <col min="18" max="18" width="2.140625" style="0" customWidth="1"/>
    <col min="19" max="19" width="13.421875" style="0" bestFit="1" customWidth="1"/>
    <col min="20" max="20" width="2.140625" style="0" customWidth="1"/>
    <col min="21" max="21" width="13.421875" style="0" bestFit="1" customWidth="1"/>
    <col min="22" max="22" width="2.140625" style="0" customWidth="1"/>
    <col min="23" max="23" width="13.421875" style="0" bestFit="1" customWidth="1"/>
    <col min="24" max="24" width="2.140625" style="0" customWidth="1"/>
  </cols>
  <sheetData>
    <row r="1" spans="16:24" ht="12.75">
      <c r="P1" s="50"/>
      <c r="R1" s="50"/>
      <c r="T1" s="153" t="s">
        <v>15</v>
      </c>
      <c r="U1" s="153"/>
      <c r="V1" s="153"/>
      <c r="W1" s="153"/>
      <c r="X1" s="153"/>
    </row>
    <row r="2" spans="16:24" ht="12.75">
      <c r="P2" s="50"/>
      <c r="R2" s="50"/>
      <c r="T2" s="153" t="s">
        <v>10</v>
      </c>
      <c r="U2" s="153"/>
      <c r="V2" s="153"/>
      <c r="W2" s="153"/>
      <c r="X2" s="153"/>
    </row>
    <row r="3" spans="16:24" ht="12.75">
      <c r="P3" s="71"/>
      <c r="R3" s="71"/>
      <c r="T3" s="148" t="s">
        <v>14</v>
      </c>
      <c r="U3" s="148"/>
      <c r="V3" s="148"/>
      <c r="W3" s="148"/>
      <c r="X3" s="148"/>
    </row>
    <row r="4" spans="16:24" ht="12.75">
      <c r="P4" s="50"/>
      <c r="R4" s="50"/>
      <c r="T4" s="153" t="s">
        <v>11</v>
      </c>
      <c r="U4" s="153"/>
      <c r="V4" s="153"/>
      <c r="W4" s="153"/>
      <c r="X4" s="153"/>
    </row>
    <row r="5" spans="16:24" ht="12.75">
      <c r="P5" s="50"/>
      <c r="R5" s="50"/>
      <c r="T5" s="153" t="s">
        <v>12</v>
      </c>
      <c r="U5" s="153"/>
      <c r="V5" s="153"/>
      <c r="W5" s="153"/>
      <c r="X5" s="153"/>
    </row>
    <row r="6" spans="16:24" ht="12.75">
      <c r="P6" s="50"/>
      <c r="R6" s="50"/>
      <c r="T6" s="153" t="s">
        <v>157</v>
      </c>
      <c r="U6" s="153"/>
      <c r="V6" s="153"/>
      <c r="W6" s="153"/>
      <c r="X6" s="153"/>
    </row>
    <row r="7" spans="16:24" ht="12.75">
      <c r="P7" s="50"/>
      <c r="R7" s="50"/>
      <c r="T7" s="153" t="s">
        <v>136</v>
      </c>
      <c r="U7" s="153"/>
      <c r="V7" s="153"/>
      <c r="W7" s="153"/>
      <c r="X7" s="153"/>
    </row>
    <row r="8" spans="11:24" ht="12.75">
      <c r="K8" s="50"/>
      <c r="L8" s="50"/>
      <c r="P8" s="72"/>
      <c r="R8" s="72"/>
      <c r="T8" s="154" t="s">
        <v>141</v>
      </c>
      <c r="U8" s="154"/>
      <c r="V8" s="154"/>
      <c r="W8" s="154"/>
      <c r="X8" s="154"/>
    </row>
    <row r="9" spans="11:24" ht="12.75"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</row>
    <row r="10" spans="11:24" ht="12.75"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</row>
    <row r="11" spans="2:24" ht="12.75" customHeight="1">
      <c r="B11" s="146" t="s">
        <v>13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70"/>
      <c r="R11" s="70"/>
      <c r="T11" s="70"/>
      <c r="V11" s="70"/>
      <c r="X11" s="70"/>
    </row>
    <row r="12" spans="2:24" ht="15.75">
      <c r="B12" s="146" t="s">
        <v>16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70"/>
      <c r="R12" s="70"/>
      <c r="T12" s="70"/>
      <c r="V12" s="70"/>
      <c r="X12" s="70"/>
    </row>
    <row r="13" spans="2:24" ht="12.75" customHeight="1">
      <c r="B13" s="146" t="s">
        <v>158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70"/>
      <c r="R13" s="70"/>
      <c r="T13" s="70"/>
      <c r="V13" s="70"/>
      <c r="X13" s="70"/>
    </row>
    <row r="14" spans="2:24" ht="15.75" customHeight="1"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70"/>
      <c r="R14" s="70"/>
      <c r="T14" s="70"/>
      <c r="V14" s="70"/>
      <c r="X14" s="70"/>
    </row>
    <row r="15" ht="12.75"/>
    <row r="16" spans="1:24" ht="34.5" customHeight="1">
      <c r="A16" s="137"/>
      <c r="B16" s="147" t="s">
        <v>22</v>
      </c>
      <c r="C16" s="151" t="s">
        <v>17</v>
      </c>
      <c r="D16" s="151" t="s">
        <v>18</v>
      </c>
      <c r="E16" s="151" t="s">
        <v>19</v>
      </c>
      <c r="F16" s="139" t="s">
        <v>20</v>
      </c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0"/>
    </row>
    <row r="17" spans="1:24" ht="32.25" customHeight="1">
      <c r="A17" s="138"/>
      <c r="B17" s="147"/>
      <c r="C17" s="152"/>
      <c r="D17" s="152"/>
      <c r="E17" s="152"/>
      <c r="F17" s="2" t="s">
        <v>0</v>
      </c>
      <c r="G17" s="2" t="s">
        <v>1</v>
      </c>
      <c r="H17" s="51" t="s">
        <v>2</v>
      </c>
      <c r="I17" s="139" t="s">
        <v>3</v>
      </c>
      <c r="J17" s="140"/>
      <c r="K17" s="139" t="s">
        <v>4</v>
      </c>
      <c r="L17" s="140"/>
      <c r="M17" s="139" t="s">
        <v>5</v>
      </c>
      <c r="N17" s="140"/>
      <c r="O17" s="139" t="s">
        <v>6</v>
      </c>
      <c r="P17" s="140"/>
      <c r="Q17" s="139" t="s">
        <v>153</v>
      </c>
      <c r="R17" s="140"/>
      <c r="S17" s="139" t="s">
        <v>154</v>
      </c>
      <c r="T17" s="140"/>
      <c r="U17" s="139" t="s">
        <v>155</v>
      </c>
      <c r="V17" s="140"/>
      <c r="W17" s="139" t="s">
        <v>156</v>
      </c>
      <c r="X17" s="140"/>
    </row>
    <row r="18" spans="1:24" ht="15.75">
      <c r="A18" s="83"/>
      <c r="B18" s="2">
        <v>1</v>
      </c>
      <c r="C18" s="2">
        <v>2</v>
      </c>
      <c r="D18" s="2">
        <v>3</v>
      </c>
      <c r="E18" s="2">
        <v>4</v>
      </c>
      <c r="F18" s="2">
        <v>5</v>
      </c>
      <c r="G18" s="2">
        <v>6</v>
      </c>
      <c r="H18" s="51">
        <v>7</v>
      </c>
      <c r="I18" s="139">
        <v>8</v>
      </c>
      <c r="J18" s="140"/>
      <c r="K18" s="139">
        <v>9</v>
      </c>
      <c r="L18" s="140"/>
      <c r="M18" s="139">
        <v>10</v>
      </c>
      <c r="N18" s="140"/>
      <c r="O18" s="139">
        <v>11</v>
      </c>
      <c r="P18" s="140"/>
      <c r="Q18" s="139">
        <v>11</v>
      </c>
      <c r="R18" s="140"/>
      <c r="S18" s="139">
        <v>11</v>
      </c>
      <c r="T18" s="140"/>
      <c r="U18" s="139">
        <v>11</v>
      </c>
      <c r="V18" s="140"/>
      <c r="W18" s="139">
        <v>11</v>
      </c>
      <c r="X18" s="140"/>
    </row>
    <row r="19" spans="1:24" ht="69.75" customHeight="1">
      <c r="A19" s="83">
        <v>1</v>
      </c>
      <c r="B19" s="1"/>
      <c r="C19" s="5" t="s">
        <v>23</v>
      </c>
      <c r="D19" s="16" t="s">
        <v>21</v>
      </c>
      <c r="E19" s="40">
        <f>E26+E202</f>
        <v>445234.389</v>
      </c>
      <c r="F19" s="40">
        <f>F26+F202+F223</f>
        <v>53849.979999999996</v>
      </c>
      <c r="G19" s="40">
        <f>G26+G202+G223</f>
        <v>18562.55</v>
      </c>
      <c r="H19" s="39">
        <f>H26+H202</f>
        <v>48218.47</v>
      </c>
      <c r="I19" s="40">
        <f>I26+I202</f>
        <v>32204.78</v>
      </c>
      <c r="J19" s="40"/>
      <c r="K19" s="40">
        <f>K26+K202+K223</f>
        <v>18735.659</v>
      </c>
      <c r="L19" s="40" t="s">
        <v>143</v>
      </c>
      <c r="M19" s="40">
        <f>M26+M202+M223</f>
        <v>25741.07</v>
      </c>
      <c r="N19" s="40" t="s">
        <v>143</v>
      </c>
      <c r="O19" s="40">
        <f>O26+O202+O223</f>
        <v>106523.44000000002</v>
      </c>
      <c r="P19" s="40" t="s">
        <v>143</v>
      </c>
      <c r="Q19" s="40">
        <f>Q26+Q202+Q223</f>
        <v>81239.07</v>
      </c>
      <c r="R19" s="40" t="s">
        <v>143</v>
      </c>
      <c r="S19" s="40">
        <f>S26+S202+S223</f>
        <v>23769.61</v>
      </c>
      <c r="T19" s="40" t="s">
        <v>143</v>
      </c>
      <c r="U19" s="40">
        <f>U26+U202+U223</f>
        <v>21389.75</v>
      </c>
      <c r="V19" s="40" t="s">
        <v>143</v>
      </c>
      <c r="W19" s="40">
        <f>W26+W202+W223</f>
        <v>15000</v>
      </c>
      <c r="X19" s="40" t="s">
        <v>143</v>
      </c>
    </row>
    <row r="20" spans="1:24" ht="18" customHeight="1">
      <c r="A20" s="83">
        <v>2</v>
      </c>
      <c r="B20" s="1"/>
      <c r="C20" s="5" t="s">
        <v>7</v>
      </c>
      <c r="D20" s="16"/>
      <c r="E20" s="40">
        <f>F20+G20+H20+I20+K20+M20+O20</f>
        <v>17722.350000000002</v>
      </c>
      <c r="F20" s="40">
        <f>F27</f>
        <v>14454.1</v>
      </c>
      <c r="G20" s="40">
        <f aca="true" t="shared" si="0" ref="G20:O20">G27</f>
        <v>1531.59</v>
      </c>
      <c r="H20" s="39">
        <f t="shared" si="0"/>
        <v>0</v>
      </c>
      <c r="I20" s="40">
        <f t="shared" si="0"/>
        <v>1736.66</v>
      </c>
      <c r="J20" s="40"/>
      <c r="K20" s="40">
        <f t="shared" si="0"/>
        <v>0</v>
      </c>
      <c r="L20" s="40"/>
      <c r="M20" s="40">
        <f t="shared" si="0"/>
        <v>0</v>
      </c>
      <c r="N20" s="40"/>
      <c r="O20" s="40">
        <f t="shared" si="0"/>
        <v>0</v>
      </c>
      <c r="P20" s="40"/>
      <c r="Q20" s="40">
        <f>Q27</f>
        <v>0</v>
      </c>
      <c r="R20" s="40"/>
      <c r="S20" s="40">
        <f>S27</f>
        <v>0</v>
      </c>
      <c r="T20" s="40"/>
      <c r="U20" s="40">
        <f>U27</f>
        <v>0</v>
      </c>
      <c r="V20" s="40"/>
      <c r="W20" s="40">
        <f>W27</f>
        <v>0</v>
      </c>
      <c r="X20" s="40"/>
    </row>
    <row r="21" spans="1:24" ht="31.5">
      <c r="A21" s="83">
        <v>3</v>
      </c>
      <c r="B21" s="1"/>
      <c r="C21" s="5" t="s">
        <v>8</v>
      </c>
      <c r="D21" s="16"/>
      <c r="E21" s="40">
        <f>SUM(F21:W21)+0.01</f>
        <v>323032.83</v>
      </c>
      <c r="F21" s="40">
        <f>F28</f>
        <v>30715</v>
      </c>
      <c r="G21" s="40">
        <f aca="true" t="shared" si="1" ref="G21:O21">G28</f>
        <v>9658.83</v>
      </c>
      <c r="H21" s="39">
        <f t="shared" si="1"/>
        <v>7387.58</v>
      </c>
      <c r="I21" s="40">
        <f>I28</f>
        <v>16421.54</v>
      </c>
      <c r="J21" s="40"/>
      <c r="K21" s="40">
        <f>K28</f>
        <v>10853.03</v>
      </c>
      <c r="L21" s="40" t="s">
        <v>143</v>
      </c>
      <c r="M21" s="40">
        <f t="shared" si="1"/>
        <v>17474.57</v>
      </c>
      <c r="N21" s="40" t="s">
        <v>143</v>
      </c>
      <c r="O21" s="40">
        <f t="shared" si="1"/>
        <v>98256.94</v>
      </c>
      <c r="P21" s="40" t="s">
        <v>143</v>
      </c>
      <c r="Q21" s="40">
        <f>Q28</f>
        <v>77637.09</v>
      </c>
      <c r="R21" s="40" t="s">
        <v>143</v>
      </c>
      <c r="S21" s="40">
        <f>S28</f>
        <v>20785.18</v>
      </c>
      <c r="T21" s="40" t="s">
        <v>143</v>
      </c>
      <c r="U21" s="40">
        <f>U28</f>
        <v>19293.06</v>
      </c>
      <c r="V21" s="40" t="s">
        <v>143</v>
      </c>
      <c r="W21" s="40">
        <f>W28</f>
        <v>14550</v>
      </c>
      <c r="X21" s="40" t="s">
        <v>143</v>
      </c>
    </row>
    <row r="22" spans="1:24" ht="18" customHeight="1">
      <c r="A22" s="83">
        <v>4</v>
      </c>
      <c r="B22" s="1"/>
      <c r="C22" s="5" t="s">
        <v>9</v>
      </c>
      <c r="D22" s="16"/>
      <c r="E22" s="40">
        <f>SUM(F22:W22)+0.01</f>
        <v>104479.219</v>
      </c>
      <c r="F22" s="40">
        <f>F29+F202+F223</f>
        <v>8680.88</v>
      </c>
      <c r="G22" s="40">
        <f>G29+G202+G223</f>
        <v>7372.129999999999</v>
      </c>
      <c r="H22" s="39">
        <f>H29+H202</f>
        <v>40830.89</v>
      </c>
      <c r="I22" s="40">
        <f>I29+I202</f>
        <v>14046.58</v>
      </c>
      <c r="J22" s="40"/>
      <c r="K22" s="40">
        <f>K29+K202+K223</f>
        <v>7882.629000000001</v>
      </c>
      <c r="L22" s="40"/>
      <c r="M22" s="40">
        <f>M29+M202+M223</f>
        <v>8266.5</v>
      </c>
      <c r="N22" s="40"/>
      <c r="O22" s="40">
        <f>O29+O202+O223</f>
        <v>8266.5</v>
      </c>
      <c r="P22" s="40"/>
      <c r="Q22" s="40">
        <f>Q29+Q202+Q223</f>
        <v>3601.98</v>
      </c>
      <c r="R22" s="40"/>
      <c r="S22" s="40">
        <f>S29+S202+S223</f>
        <v>2984.4300000000003</v>
      </c>
      <c r="T22" s="40"/>
      <c r="U22" s="40">
        <f>U29+U202+U223</f>
        <v>2096.69</v>
      </c>
      <c r="V22" s="40"/>
      <c r="W22" s="40">
        <f>W29+W202+W223</f>
        <v>450</v>
      </c>
      <c r="X22" s="40"/>
    </row>
    <row r="23" spans="1:24" ht="34.5" customHeight="1">
      <c r="A23" s="83">
        <v>5</v>
      </c>
      <c r="B23" s="73"/>
      <c r="C23" s="76" t="s">
        <v>142</v>
      </c>
      <c r="D23" s="77"/>
      <c r="E23" s="78">
        <f>F23+G23+H23+I23+K23+M23+O23</f>
        <v>0</v>
      </c>
      <c r="F23" s="126">
        <f aca="true" t="shared" si="2" ref="F23:O23">F30</f>
        <v>0</v>
      </c>
      <c r="G23" s="126">
        <f t="shared" si="2"/>
        <v>0</v>
      </c>
      <c r="H23" s="126">
        <f t="shared" si="2"/>
        <v>0</v>
      </c>
      <c r="I23" s="126">
        <f t="shared" si="2"/>
        <v>0</v>
      </c>
      <c r="J23" s="126"/>
      <c r="K23" s="126">
        <f t="shared" si="2"/>
        <v>0</v>
      </c>
      <c r="L23" s="126"/>
      <c r="M23" s="126">
        <f t="shared" si="2"/>
        <v>0</v>
      </c>
      <c r="N23" s="126"/>
      <c r="O23" s="126">
        <f t="shared" si="2"/>
        <v>0</v>
      </c>
      <c r="P23" s="125"/>
      <c r="Q23" s="126">
        <f>Q30</f>
        <v>0</v>
      </c>
      <c r="R23" s="125"/>
      <c r="S23" s="126">
        <f>S30</f>
        <v>0</v>
      </c>
      <c r="T23" s="125"/>
      <c r="U23" s="126">
        <f>U30</f>
        <v>0</v>
      </c>
      <c r="V23" s="125"/>
      <c r="W23" s="126">
        <f>W30</f>
        <v>0</v>
      </c>
      <c r="X23" s="40"/>
    </row>
    <row r="24" spans="1:24" ht="18" customHeight="1" thickBot="1">
      <c r="A24" s="83">
        <v>6</v>
      </c>
      <c r="B24" s="22"/>
      <c r="C24" s="36" t="s">
        <v>24</v>
      </c>
      <c r="D24" s="24"/>
      <c r="E24" s="24"/>
      <c r="F24" s="24"/>
      <c r="G24" s="24"/>
      <c r="H24" s="52"/>
      <c r="I24" s="103"/>
      <c r="J24" s="24"/>
      <c r="K24" s="103"/>
      <c r="L24" s="24"/>
      <c r="M24" s="24"/>
      <c r="N24" s="24"/>
      <c r="O24" s="24"/>
      <c r="P24" s="16"/>
      <c r="Q24" s="24"/>
      <c r="R24" s="16"/>
      <c r="S24" s="24"/>
      <c r="T24" s="16"/>
      <c r="U24" s="24"/>
      <c r="V24" s="16"/>
      <c r="W24" s="24"/>
      <c r="X24" s="16"/>
    </row>
    <row r="25" spans="1:24" ht="18" customHeight="1">
      <c r="A25" s="137">
        <v>7</v>
      </c>
      <c r="B25" s="149">
        <v>1</v>
      </c>
      <c r="C25" s="155" t="s">
        <v>25</v>
      </c>
      <c r="D25" s="45" t="s">
        <v>65</v>
      </c>
      <c r="E25" s="124">
        <f>F25+G25+H25+I25+K25+M25+O25</f>
        <v>126.1687</v>
      </c>
      <c r="F25" s="124">
        <f>F32+F37+F42+F47+F52+F57+F62+F67+F72+F77+F82+F87+F92+F97+F102+F107+F112+F117+F122+F127+F132+F137+F142+F147+F152+F157+F162+F167+F172+F177+F182</f>
        <v>0</v>
      </c>
      <c r="G25" s="124">
        <f>G32+G37+G42+G47+G52+G57+G62+G67+G72+G77+G82+G87+G92+G97+G102+G107+G112+G117+G122+G127+G132+G137+G142+G147+G152+G157+G162+G167+G172+G177+G182</f>
        <v>42.4543</v>
      </c>
      <c r="H25" s="46">
        <f>H32+H37+H42+H47+H52+H57+H62+H67+H72+H77+H82+H87+H92+H97+H102+H107+H112+H117+H122+H127+H132+H137+H142+H147+H152+H157+H162+H167+H172+H177+H182+H192</f>
        <v>0</v>
      </c>
      <c r="I25" s="124">
        <f>I32+I37+I42+I47+I52+I57+I62+I67+I72+I77+I82+I87+I92+I97+I102+I107+I112+I117+I122+I127+I132+I137+I142+I147+I152+I157+I162+I167+I172+I177+I182+I192+I187</f>
        <v>16.760399999999997</v>
      </c>
      <c r="J25" s="124"/>
      <c r="K25" s="124">
        <f>K32+K37+K42+K47+K52+K57+K62+K67+K72+K77+K82+K87+K92+K97+K102+K107+K112+K117+K122+K127+K132+K137+K142+K147+K152+K157+K162+K167+K172+K177+K182+K192+K187</f>
        <v>8.413</v>
      </c>
      <c r="L25" s="124"/>
      <c r="M25" s="124">
        <f>M32+M37+M42+M47+M52+M57+M62+M67+M72+M77+M82+M87+M92+M97+M102+M107+M112+M117+M122+M127+M132+M137+M142+M147+M152+M157+M162+M167+M172+M177+M182+M192+M197</f>
        <v>8.109</v>
      </c>
      <c r="N25" s="124"/>
      <c r="O25" s="124">
        <f>O32+O37+O42+O47+O52+O57+O62+O67+O72+O77+O82+O87+O92+O97+O102+O107+O112+O117+O122+O127+O132+O137+O142+O147+O152+O157+O162+O167+O172+O177+O182+O192</f>
        <v>50.432</v>
      </c>
      <c r="P25" s="40"/>
      <c r="Q25" s="124">
        <f>Q32+Q37+Q42+Q47+Q52+Q57+Q62+Q67+Q72+Q77+Q82+Q87+Q92+Q97+Q102+Q107+Q112+Q117+Q122+Q127+Q132+Q137+Q142+Q147+Q152+Q157+Q162+Q167+Q172+Q177+Q182+Q192</f>
        <v>0</v>
      </c>
      <c r="R25" s="40"/>
      <c r="S25" s="124">
        <f>S32+S37+S42+S47+S52+S57+S62+S67+S72+S77+S82+S87+S92+S97+S102+S107+S112+S117+S122+S127+S132+S137+S142+S147+S152+S157+S162+S167+S172+S177+S182+S192</f>
        <v>6.5</v>
      </c>
      <c r="T25" s="40"/>
      <c r="U25" s="124">
        <f>U32+U37+U42+U47+U52+U57+U62+U67+U72+U77+U82+U87+U92+U97+U102+U107+U112+U117+U122+U127+U132+U137+U142+U147+U152+U157+U162+U167+U172+U177+U182+U192</f>
        <v>6.5</v>
      </c>
      <c r="V25" s="40"/>
      <c r="W25" s="124">
        <f>W32+W37+W42+W47+W52+W57+W62+W67+W72+W77+W82+W87+W92+W97+W102+W107+W112+W117+W122+W127+W132+W137+W142+W147+W152+W157+W162+W167+W172+W177+W182+W192</f>
        <v>10</v>
      </c>
      <c r="X25" s="16"/>
    </row>
    <row r="26" spans="1:24" ht="46.5" customHeight="1">
      <c r="A26" s="138"/>
      <c r="B26" s="150"/>
      <c r="C26" s="156"/>
      <c r="D26" s="44"/>
      <c r="E26" s="46">
        <f>SUM(F26:W26)+0.01</f>
        <v>370169.319</v>
      </c>
      <c r="F26" s="46">
        <f>F27+F28+F29</f>
        <v>46976.42</v>
      </c>
      <c r="G26" s="46">
        <f>G27+G28+G29</f>
        <v>11847.82</v>
      </c>
      <c r="H26" s="46">
        <f>H33+H38+H43+H48+H53+H58+H63+H68+H73+H78+H83+H88+H93+H98+H103+H108+H113+H118+H123+H128+H133+H138+H143+H148+H153+H158+H163+H168+H173+H178+H183</f>
        <v>14219.529999999999</v>
      </c>
      <c r="I26" s="46">
        <v>27379.1</v>
      </c>
      <c r="J26" s="46"/>
      <c r="K26" s="46">
        <f>K33+K38+K43+K48+K53+K58+K63+K68+K73+K78+K83+K88+K93+K98+K103+K108+K113+K118+K123+K128+K133+K138+K143+K148+K153+K158+K163+K168+K173+K178+K183+K193+K188</f>
        <v>14077.939</v>
      </c>
      <c r="L26" s="46" t="s">
        <v>143</v>
      </c>
      <c r="M26" s="46">
        <f>M33+M38+M43+M48+M53+M58+M63+M68+M73+M78+M83+M88+M93+M98+M103+M108+M113+M118+M123+M128+M133+M138+M143+M148+M153+M158+M163+M168+M173+M178+M183+M193+M198</f>
        <v>18015.02</v>
      </c>
      <c r="N26" s="46" t="s">
        <v>143</v>
      </c>
      <c r="O26" s="46">
        <f>O33+O38+O43+O48+O53+O58+O63+O68+O73+O78+O83+O88+O93+O98+O103+O108+O113+O118+O123+O128+O133+O138+O143+O148+O153+O158+O163+O168+O173+O178+O183+O193</f>
        <v>101296.64000000001</v>
      </c>
      <c r="P26" s="39" t="s">
        <v>143</v>
      </c>
      <c r="Q26" s="46">
        <f>Q33+Q38+Q43+Q48+Q53+Q58+Q63+Q68+Q73+Q78+Q83+Q88+Q93+Q98+Q103+Q108+Q113+Q118+Q123+Q128+Q133+Q138+Q143+Q148+Q153+Q158+Q163+Q168+Q173+Q178+Q183+Q193</f>
        <v>80039.07</v>
      </c>
      <c r="R26" s="39" t="s">
        <v>143</v>
      </c>
      <c r="S26" s="46">
        <f>S33+S38+S43+S48+S53+S58+S63+S68+S73+S78+S83+S88+S93+S98+S103+S108+S113+S118+S123+S128+S133+S138+S143+S148+S153+S158+S163+S168+S173+S178+S183+S193</f>
        <v>21428.02</v>
      </c>
      <c r="T26" s="39" t="s">
        <v>143</v>
      </c>
      <c r="U26" s="46">
        <f>U33+U38+U43+U48+U53+U58+U63+U68+U73+U78+U83+U88+U93+U98+U103+U108+U113+U118+U123+U128+U133+U138+U143+U148+U153+U158+U163+U168+U173+U178+U183+U193</f>
        <v>19889.75</v>
      </c>
      <c r="V26" s="39" t="s">
        <v>143</v>
      </c>
      <c r="W26" s="46">
        <f>W33+W38+W43+W48+W53+W58+W63+W68+W73+W78+W83+W88+W93+W98+W103+W108+W113+W118+W123+W128+W133+W138+W143+W148+W153+W158+W163+W168+W173+W178+W183+W193</f>
        <v>15000</v>
      </c>
      <c r="X26" s="39" t="s">
        <v>143</v>
      </c>
    </row>
    <row r="27" spans="1:24" ht="16.5" customHeight="1">
      <c r="A27" s="83">
        <v>8</v>
      </c>
      <c r="B27" s="1"/>
      <c r="C27" s="7" t="s">
        <v>7</v>
      </c>
      <c r="D27" s="17"/>
      <c r="E27" s="39">
        <f>SUM(F27:W27)</f>
        <v>17722.350000000002</v>
      </c>
      <c r="F27" s="39">
        <v>14454.1</v>
      </c>
      <c r="G27" s="39">
        <f>G34+G39+G44+G59+G64+G49</f>
        <v>1531.59</v>
      </c>
      <c r="H27" s="39">
        <f>H34+H39+H44+H49+H54+H59+H64+H69+H74+H79+H84+H89+H94+H99+H104+H109+H114+H119+H124+H129+H134+H139+H144+H149+H154+H159+H164+H169+H174+H179+H184</f>
        <v>0</v>
      </c>
      <c r="I27" s="39">
        <f>I34+I39+I44+I49+I54+I59+I64+I69+I74+I79+I84+I89+I94+I99+I104+I109+I114+I119+I124+I129+I134+I139+I144+I149+I154+I159+I164+I169+I174+I179+I184</f>
        <v>1736.66</v>
      </c>
      <c r="J27" s="39"/>
      <c r="K27" s="39">
        <f>K34+K39+K44+K49+K54+K59+K64+K69+K74+K79+K84+K89+K94+K99+K104+K109+K114+K119+K124+K129+K134+K139+K144+K149+K154+K159+K164+K169+K174+K179+K184</f>
        <v>0</v>
      </c>
      <c r="L27" s="39"/>
      <c r="M27" s="39">
        <f>M34+M39+M44+M49+M54+M59+M64+M69+M74+M79+M84+M89+M94+M99+M104+M109+M114+M119+M124+M129+M134+M139+M144+M149+M154+M159+M164+M169+M174+M179+M184+M194</f>
        <v>0</v>
      </c>
      <c r="N27" s="39"/>
      <c r="O27" s="39">
        <f>O34+O39+O44+O49+O54+O59+O64+O69+O74+O79+O84+O89+O94+O99+O104+O109+O114+O119+O124+O129+O134+O139+O144+O149+O154+O159+O164+O169+O174+O179+O184</f>
        <v>0</v>
      </c>
      <c r="P27" s="39"/>
      <c r="Q27" s="39">
        <f>Q34+Q39+Q44+Q49+Q54+Q59+Q64+Q69+Q74+Q79+Q84+Q89+Q94+Q99+Q104+Q109+Q114+Q119+Q124+Q129+Q134+Q139+Q144+Q149+Q154+Q159+Q164+Q169+Q174+Q179+Q184</f>
        <v>0</v>
      </c>
      <c r="R27" s="39"/>
      <c r="S27" s="39">
        <f>S34+S39+S44+S49+S54+S59+S64+S69+S74+S79+S84+S89+S94+S99+S104+S109+S114+S119+S124+S129+S134+S139+S144+S149+S154+S159+S164+S169+S174+S179+S184</f>
        <v>0</v>
      </c>
      <c r="T27" s="39"/>
      <c r="U27" s="39">
        <f>U34+U39+U44+U49+U54+U59+U64+U69+U74+U79+U84+U89+U94+U99+U104+U109+U114+U119+U124+U129+U134+U139+U144+U149+U154+U159+U164+U169+U174+U179+U184</f>
        <v>0</v>
      </c>
      <c r="V27" s="39"/>
      <c r="W27" s="39">
        <f>W34+W39+W44+W49+W54+W59+W64+W69+W74+W79+W84+W89+W94+W99+W104+W109+W114+W119+W124+W129+W134+W139+W144+W149+W154+W159+W164+W169+W174+W179+W184</f>
        <v>0</v>
      </c>
      <c r="X27" s="39"/>
    </row>
    <row r="28" spans="1:24" ht="31.5">
      <c r="A28" s="83">
        <v>9</v>
      </c>
      <c r="B28" s="1"/>
      <c r="C28" s="7" t="s">
        <v>8</v>
      </c>
      <c r="D28" s="17"/>
      <c r="E28" s="39">
        <f>SUM(F28:W28)+0.01</f>
        <v>323032.83</v>
      </c>
      <c r="F28" s="39">
        <v>30715</v>
      </c>
      <c r="G28" s="39">
        <f>G35+G40+G45+G50+G60+G65</f>
        <v>9658.83</v>
      </c>
      <c r="H28" s="39">
        <f>H55+H70+H75+H80+H95</f>
        <v>7387.58</v>
      </c>
      <c r="I28" s="39">
        <f>I35+I40+I45+I50+I55+I60+I65+I70+I75+I80+I85+I90+I95+I100+I105+I110+I120+I115+I125+I130+I135+I140+I145+I150+I155+I160+I165+I170+I175+I180+I185+I195</f>
        <v>16421.54</v>
      </c>
      <c r="J28" s="39"/>
      <c r="K28" s="39">
        <f>K35+K40+K45+K50+K55+K60+K65+K70+K75+K80+K85+K90+K95+K100+K105+K110+K120+K115+K125+K130+K135+K140+K145+K150+K155+K160+K165+K170+K175+K180+K185+K195</f>
        <v>10853.03</v>
      </c>
      <c r="L28" s="39" t="s">
        <v>143</v>
      </c>
      <c r="M28" s="39">
        <f>M35+M40+M45+M50+M55+M60+M65+M70+M75+M80+M85+M90+M95+M100+M105+M110+M120+M115+M125+M130+M135+M140+M145+M150+M155+M160+M165+M170+M175+M180+M185+M195+M200</f>
        <v>17474.57</v>
      </c>
      <c r="N28" s="39" t="s">
        <v>143</v>
      </c>
      <c r="O28" s="39">
        <f>O35+O40+O45+O50+O55+O60+O65+O70+O75+O80+O85+O90+O95+O100+O105+O110+O120+O115+O125+O130+O135+O140+O145+O150+O155+O160+O165+O170+O175+O180+O185+O195</f>
        <v>98256.94</v>
      </c>
      <c r="P28" s="39" t="s">
        <v>143</v>
      </c>
      <c r="Q28" s="39">
        <f>Q35+Q40+Q45+Q50+Q55+Q60+Q65+Q70+Q75+Q80+Q85+Q90+Q95+Q100+Q105+Q110+Q120+Q115+Q125+Q130+Q135+Q140+Q145+Q150+Q155+Q160+Q165+Q170+Q175+Q180+Q185+Q195+Q200</f>
        <v>77637.09</v>
      </c>
      <c r="R28" s="39" t="s">
        <v>143</v>
      </c>
      <c r="S28" s="39">
        <f>S35+S40+S45+S50+S55+S60+S65+S70+S75+S80+S85+S90+S95+S100+S105+S110+S120+S115+S125+S130+S135+S140+S145+S150+S155+S160+S165+S170+S175+S180+S185+S195+S200</f>
        <v>20785.18</v>
      </c>
      <c r="T28" s="39" t="s">
        <v>143</v>
      </c>
      <c r="U28" s="39">
        <f>U35+U40+U45+U50+U55+U60+U65+U70+U75+U80+U85+U90+U95+U100+U105+U110+U120+U115+U125+U130+U135+U140+U145+U150+U155+U160+U165+U170+U175+U180+U185+U195+U200</f>
        <v>19293.06</v>
      </c>
      <c r="V28" s="39" t="s">
        <v>143</v>
      </c>
      <c r="W28" s="39">
        <f>W35+W40+W45+W50+W55+W60+W65+W70+W75+W80+W85+W90+W95+W100+W105+W110+W120+W115+W125+W130+W135+W140+W145+W150+W155+W160+W165+W170+W175+W180+W185+W195+W200</f>
        <v>14550</v>
      </c>
      <c r="X28" s="39" t="s">
        <v>143</v>
      </c>
    </row>
    <row r="29" spans="1:24" ht="15.75">
      <c r="A29" s="83">
        <v>10</v>
      </c>
      <c r="B29" s="1"/>
      <c r="C29" s="7" t="s">
        <v>9</v>
      </c>
      <c r="D29" s="17"/>
      <c r="E29" s="39">
        <f>SUM(F29:W29)</f>
        <v>29414.139</v>
      </c>
      <c r="F29" s="39">
        <v>1807.32</v>
      </c>
      <c r="G29" s="39">
        <v>657.4</v>
      </c>
      <c r="H29" s="39">
        <f>H56+H71+H76+H81+H96</f>
        <v>6831.95</v>
      </c>
      <c r="I29" s="39">
        <f>I36+I41+I46+I51+I56+I61+I66+I71+I76+I81+I86+I91+I96+I101+I106+I111+I116+I121+I126+I131+I136+I141+I146+I151+I156+I161+I166+I171+I176+I181+I186+I196+I191+0.01</f>
        <v>9220.9</v>
      </c>
      <c r="J29" s="39"/>
      <c r="K29" s="161">
        <f>K36+K41+K46+K51+K56+K61+K66+K71+K76+K81+K86+K91+K96+K101+K106+K111+K116+K121+K126+K131+K136+K141+K146+K151+K156+K161+K166+K171+K176+K181+K186+K196+K191+K201</f>
        <v>3224.909</v>
      </c>
      <c r="L29" s="39"/>
      <c r="M29" s="39">
        <f>M36+M41+M46+M51+M56+M61+M66+M71+M76+M81+M86+M91+M96+M101+M106+M111+M116+M121+M126+M131+M136+M141+M146+M151+M156+M161+M166+M171+M176+M181+M186+M196+M191+M201</f>
        <v>540.45</v>
      </c>
      <c r="N29" s="39"/>
      <c r="O29" s="39">
        <f>O36+O41+O46+O51+O56+O61+O66+O71+O76+O81+O86+O91+O96+O101+O106+O111+O116+O121+O126+O131+O136+O141+O146+O151+O156+O161+O166+O171+O176+O181+O186+O196+O191</f>
        <v>3039.7</v>
      </c>
      <c r="P29" s="39"/>
      <c r="Q29" s="39">
        <f>Q36+Q41+Q46+Q51+Q56+Q61+Q66+Q71+Q76+Q81+Q86+Q91+Q96+Q101+Q106+Q111+Q116+Q121+Q126+Q131+Q136+Q141+Q146+Q151+Q156+Q161+Q166+Q171+Q176+Q181+Q186+Q196+Q191+Q201</f>
        <v>2401.98</v>
      </c>
      <c r="R29" s="39"/>
      <c r="S29" s="39">
        <f>S36+S41+S46+S51+S56+S61+S66+S71+S76+S81+S86+S91+S96+S101+S106+S111+S116+S121+S126+S131+S136+S141+S146+S151+S156+S161+S166+S171+S176+S181+S186+S196+S191+S201</f>
        <v>642.84</v>
      </c>
      <c r="T29" s="39"/>
      <c r="U29" s="39">
        <f>U36+U41+U46+U51+U56+U61+U66+U71+U76+U81+U86+U91+U96+U101+U106+U111+U116+U121+U126+U131+U136+U141+U146+U151+U156+U161+U166+U171+U176+U181+U186+U196+U191+U201</f>
        <v>596.69</v>
      </c>
      <c r="V29" s="39"/>
      <c r="W29" s="39">
        <f>W36+W41+W46+W51+W56+W61+W66+W71+W76+W81+W86+W91+W96+W101+W106+W111+W116+W121+W126+W131+W136+W141+W146+W151+W156+W161+W166+W171+W176+W181+W186+W196+W191+W201</f>
        <v>450</v>
      </c>
      <c r="X29" s="39"/>
    </row>
    <row r="30" spans="1:24" ht="31.5">
      <c r="A30" s="83">
        <v>11</v>
      </c>
      <c r="B30" s="73"/>
      <c r="C30" s="76" t="s">
        <v>142</v>
      </c>
      <c r="D30" s="74"/>
      <c r="E30" s="75">
        <f>F30+G30+H30+I30+K30+M30+O30</f>
        <v>0</v>
      </c>
      <c r="F30" s="75">
        <v>0</v>
      </c>
      <c r="G30" s="75">
        <v>0</v>
      </c>
      <c r="H30" s="75">
        <v>0</v>
      </c>
      <c r="I30" s="75">
        <v>0</v>
      </c>
      <c r="J30" s="75"/>
      <c r="K30" s="75">
        <v>0</v>
      </c>
      <c r="L30" s="75"/>
      <c r="M30" s="75">
        <v>0</v>
      </c>
      <c r="N30" s="75"/>
      <c r="O30" s="75">
        <v>0</v>
      </c>
      <c r="P30" s="39"/>
      <c r="Q30" s="75">
        <v>0</v>
      </c>
      <c r="R30" s="39"/>
      <c r="S30" s="75">
        <v>0</v>
      </c>
      <c r="T30" s="39"/>
      <c r="U30" s="75">
        <v>0</v>
      </c>
      <c r="V30" s="39"/>
      <c r="W30" s="75">
        <v>0</v>
      </c>
      <c r="X30" s="39"/>
    </row>
    <row r="31" spans="1:24" ht="33.75" customHeight="1" thickBot="1">
      <c r="A31" s="83">
        <v>12</v>
      </c>
      <c r="B31" s="22"/>
      <c r="C31" s="23" t="s">
        <v>26</v>
      </c>
      <c r="D31" s="24"/>
      <c r="E31" s="133"/>
      <c r="F31" s="134"/>
      <c r="G31" s="134"/>
      <c r="H31" s="135"/>
      <c r="I31" s="134"/>
      <c r="J31" s="134"/>
      <c r="K31" s="134"/>
      <c r="L31" s="134"/>
      <c r="M31" s="134"/>
      <c r="N31" s="134"/>
      <c r="O31" s="134"/>
      <c r="P31" s="136"/>
      <c r="Q31" s="134"/>
      <c r="R31" s="136"/>
      <c r="S31" s="134"/>
      <c r="T31" s="136"/>
      <c r="U31" s="134"/>
      <c r="V31" s="136"/>
      <c r="W31" s="134"/>
      <c r="X31" s="79"/>
    </row>
    <row r="32" spans="1:24" ht="18.75" customHeight="1">
      <c r="A32" s="137">
        <v>13</v>
      </c>
      <c r="B32" s="142" t="s">
        <v>27</v>
      </c>
      <c r="C32" s="144" t="s">
        <v>29</v>
      </c>
      <c r="D32" s="3" t="s">
        <v>65</v>
      </c>
      <c r="E32" s="20">
        <f>G32</f>
        <v>4.687</v>
      </c>
      <c r="F32" s="21"/>
      <c r="G32" s="116">
        <v>4.687</v>
      </c>
      <c r="H32" s="53"/>
      <c r="I32" s="21"/>
      <c r="J32" s="21"/>
      <c r="K32" s="21"/>
      <c r="L32" s="21"/>
      <c r="M32" s="21"/>
      <c r="N32" s="21"/>
      <c r="O32" s="21"/>
      <c r="P32" s="19"/>
      <c r="Q32" s="21"/>
      <c r="R32" s="19"/>
      <c r="S32" s="21"/>
      <c r="T32" s="19"/>
      <c r="U32" s="21"/>
      <c r="V32" s="19"/>
      <c r="W32" s="21"/>
      <c r="X32" s="19"/>
    </row>
    <row r="33" spans="1:24" ht="27" customHeight="1">
      <c r="A33" s="138"/>
      <c r="B33" s="143"/>
      <c r="C33" s="145"/>
      <c r="D33" s="1" t="s">
        <v>21</v>
      </c>
      <c r="E33" s="37">
        <f>F33+G33</f>
        <v>6241.884882</v>
      </c>
      <c r="F33" s="37">
        <f>F34+F35+F36</f>
        <v>6145.266902</v>
      </c>
      <c r="G33" s="108">
        <f>G34+G35+G36</f>
        <v>96.61798</v>
      </c>
      <c r="H33" s="54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1:24" ht="18" customHeight="1">
      <c r="A34" s="83">
        <v>14</v>
      </c>
      <c r="B34" s="1"/>
      <c r="C34" s="6" t="s">
        <v>7</v>
      </c>
      <c r="D34" s="1"/>
      <c r="E34" s="18">
        <f>F34+G34</f>
        <v>1881.2694</v>
      </c>
      <c r="F34" s="18">
        <v>1881.2694</v>
      </c>
      <c r="G34" s="123"/>
      <c r="H34" s="54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1:27" ht="18.75" customHeight="1">
      <c r="A35" s="83">
        <v>15</v>
      </c>
      <c r="B35" s="1"/>
      <c r="C35" s="6" t="s">
        <v>8</v>
      </c>
      <c r="D35" s="1"/>
      <c r="E35" s="18">
        <f>F35+G35</f>
        <v>3997.6975</v>
      </c>
      <c r="F35" s="18">
        <v>3997.6975</v>
      </c>
      <c r="G35" s="123"/>
      <c r="H35" s="54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AA35" t="s">
        <v>159</v>
      </c>
    </row>
    <row r="36" spans="1:24" ht="16.5" thickBot="1">
      <c r="A36" s="83">
        <v>16</v>
      </c>
      <c r="B36" s="22"/>
      <c r="C36" s="25" t="s">
        <v>9</v>
      </c>
      <c r="D36" s="22"/>
      <c r="E36" s="38">
        <f>F36+G36</f>
        <v>362.917982</v>
      </c>
      <c r="F36" s="38">
        <v>266.300002</v>
      </c>
      <c r="G36" s="111">
        <v>96.61798</v>
      </c>
      <c r="H36" s="55"/>
      <c r="I36" s="27"/>
      <c r="J36" s="27"/>
      <c r="K36" s="27"/>
      <c r="L36" s="27"/>
      <c r="M36" s="27"/>
      <c r="N36" s="27"/>
      <c r="O36" s="27"/>
      <c r="P36" s="19"/>
      <c r="Q36" s="27"/>
      <c r="R36" s="19"/>
      <c r="S36" s="27"/>
      <c r="T36" s="19"/>
      <c r="U36" s="27"/>
      <c r="V36" s="19"/>
      <c r="W36" s="27"/>
      <c r="X36" s="19"/>
    </row>
    <row r="37" spans="1:24" ht="15.75">
      <c r="A37" s="137">
        <v>17</v>
      </c>
      <c r="B37" s="142" t="s">
        <v>28</v>
      </c>
      <c r="C37" s="144" t="s">
        <v>30</v>
      </c>
      <c r="D37" s="3" t="s">
        <v>65</v>
      </c>
      <c r="E37" s="20">
        <f>G37</f>
        <v>6.5154</v>
      </c>
      <c r="F37" s="21"/>
      <c r="G37" s="116">
        <v>6.5154</v>
      </c>
      <c r="H37" s="53"/>
      <c r="I37" s="21"/>
      <c r="J37" s="21"/>
      <c r="K37" s="21"/>
      <c r="L37" s="21"/>
      <c r="M37" s="21"/>
      <c r="N37" s="21"/>
      <c r="O37" s="21"/>
      <c r="P37" s="19"/>
      <c r="Q37" s="21"/>
      <c r="R37" s="19"/>
      <c r="S37" s="21"/>
      <c r="T37" s="19"/>
      <c r="U37" s="21"/>
      <c r="V37" s="19"/>
      <c r="W37" s="21"/>
      <c r="X37" s="19"/>
    </row>
    <row r="38" spans="1:24" ht="32.25" customHeight="1">
      <c r="A38" s="138"/>
      <c r="B38" s="143"/>
      <c r="C38" s="145"/>
      <c r="D38" s="1" t="s">
        <v>21</v>
      </c>
      <c r="E38" s="18">
        <f>F38+G38</f>
        <v>7852.64914</v>
      </c>
      <c r="F38" s="18">
        <f>F39+F40+F41</f>
        <v>7753.2456600000005</v>
      </c>
      <c r="G38" s="108">
        <f>G39+G40+G41</f>
        <v>99.40348</v>
      </c>
      <c r="H38" s="54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</row>
    <row r="39" spans="1:24" ht="15.75" customHeight="1">
      <c r="A39" s="83">
        <v>18</v>
      </c>
      <c r="B39" s="1"/>
      <c r="C39" s="6" t="s">
        <v>7</v>
      </c>
      <c r="D39" s="1"/>
      <c r="E39" s="18">
        <f>F39+G39</f>
        <v>2361.67864</v>
      </c>
      <c r="F39" s="18">
        <v>2361.67864</v>
      </c>
      <c r="G39" s="108"/>
      <c r="H39" s="56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</row>
    <row r="40" spans="1:24" ht="15.75" customHeight="1">
      <c r="A40" s="83">
        <v>19</v>
      </c>
      <c r="B40" s="1"/>
      <c r="C40" s="6" t="s">
        <v>8</v>
      </c>
      <c r="D40" s="1"/>
      <c r="E40" s="18">
        <f>F40+G40</f>
        <v>5018.567</v>
      </c>
      <c r="F40" s="18">
        <v>5018.567</v>
      </c>
      <c r="G40" s="108"/>
      <c r="H40" s="56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</row>
    <row r="41" spans="1:24" ht="15.75" customHeight="1" thickBot="1">
      <c r="A41" s="83">
        <v>20</v>
      </c>
      <c r="B41" s="22"/>
      <c r="C41" s="25" t="s">
        <v>9</v>
      </c>
      <c r="D41" s="22"/>
      <c r="E41" s="26">
        <f>F41+G41</f>
        <v>472.4035</v>
      </c>
      <c r="F41" s="26">
        <v>373.00002</v>
      </c>
      <c r="G41" s="111">
        <v>99.40348</v>
      </c>
      <c r="H41" s="57"/>
      <c r="I41" s="26"/>
      <c r="J41" s="26"/>
      <c r="K41" s="26"/>
      <c r="L41" s="26"/>
      <c r="M41" s="26"/>
      <c r="N41" s="26"/>
      <c r="O41" s="26"/>
      <c r="P41" s="18"/>
      <c r="Q41" s="26"/>
      <c r="R41" s="18"/>
      <c r="S41" s="26"/>
      <c r="T41" s="18"/>
      <c r="U41" s="26"/>
      <c r="V41" s="18"/>
      <c r="W41" s="26"/>
      <c r="X41" s="18"/>
    </row>
    <row r="42" spans="1:24" ht="15.75" customHeight="1">
      <c r="A42" s="137">
        <v>21</v>
      </c>
      <c r="B42" s="142" t="s">
        <v>31</v>
      </c>
      <c r="C42" s="144" t="s">
        <v>32</v>
      </c>
      <c r="D42" s="3" t="s">
        <v>65</v>
      </c>
      <c r="E42" s="20">
        <f>G42</f>
        <v>5.8675</v>
      </c>
      <c r="F42" s="20"/>
      <c r="G42" s="116">
        <v>5.8675</v>
      </c>
      <c r="H42" s="58"/>
      <c r="I42" s="20"/>
      <c r="J42" s="20"/>
      <c r="K42" s="20"/>
      <c r="L42" s="20"/>
      <c r="M42" s="20"/>
      <c r="N42" s="20"/>
      <c r="O42" s="20"/>
      <c r="P42" s="18"/>
      <c r="Q42" s="20"/>
      <c r="R42" s="18"/>
      <c r="S42" s="20"/>
      <c r="T42" s="18"/>
      <c r="U42" s="20"/>
      <c r="V42" s="18"/>
      <c r="W42" s="20"/>
      <c r="X42" s="18"/>
    </row>
    <row r="43" spans="1:24" ht="30" customHeight="1">
      <c r="A43" s="138"/>
      <c r="B43" s="143"/>
      <c r="C43" s="145"/>
      <c r="D43" s="1" t="s">
        <v>21</v>
      </c>
      <c r="E43" s="18">
        <f>F43+G43</f>
        <v>8417.08383</v>
      </c>
      <c r="F43" s="43">
        <f>F44+F45+F46</f>
        <v>8320.703459999999</v>
      </c>
      <c r="G43" s="108">
        <f>G44+G45+G46</f>
        <v>96.38037</v>
      </c>
      <c r="H43" s="56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</row>
    <row r="44" spans="1:24" ht="15.75" customHeight="1">
      <c r="A44" s="83">
        <v>22</v>
      </c>
      <c r="B44" s="1"/>
      <c r="C44" s="6" t="s">
        <v>7</v>
      </c>
      <c r="D44" s="1"/>
      <c r="E44" s="18">
        <f>F44+G44</f>
        <v>2554.65402</v>
      </c>
      <c r="F44" s="18">
        <v>2554.65402</v>
      </c>
      <c r="G44" s="108"/>
      <c r="H44" s="56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</row>
    <row r="45" spans="1:24" ht="15.75" customHeight="1">
      <c r="A45" s="83">
        <v>23</v>
      </c>
      <c r="B45" s="1"/>
      <c r="C45" s="6" t="s">
        <v>8</v>
      </c>
      <c r="D45" s="1"/>
      <c r="E45" s="18">
        <f>F45+G45</f>
        <v>5428.63981</v>
      </c>
      <c r="F45" s="18">
        <v>5428.63981</v>
      </c>
      <c r="G45" s="108"/>
      <c r="H45" s="56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</row>
    <row r="46" spans="1:24" ht="15.75" customHeight="1" thickBot="1">
      <c r="A46" s="83">
        <v>24</v>
      </c>
      <c r="B46" s="22"/>
      <c r="C46" s="25" t="s">
        <v>9</v>
      </c>
      <c r="D46" s="22"/>
      <c r="E46" s="26">
        <f>F46+G46</f>
        <v>433.78999999999996</v>
      </c>
      <c r="F46" s="26">
        <v>337.40963</v>
      </c>
      <c r="G46" s="111">
        <v>96.38037</v>
      </c>
      <c r="H46" s="55"/>
      <c r="I46" s="27"/>
      <c r="J46" s="27"/>
      <c r="K46" s="27"/>
      <c r="L46" s="27"/>
      <c r="M46" s="27"/>
      <c r="N46" s="27"/>
      <c r="O46" s="27"/>
      <c r="P46" s="19"/>
      <c r="Q46" s="27"/>
      <c r="R46" s="19"/>
      <c r="S46" s="27"/>
      <c r="T46" s="19"/>
      <c r="U46" s="27"/>
      <c r="V46" s="19"/>
      <c r="W46" s="27"/>
      <c r="X46" s="19"/>
    </row>
    <row r="47" spans="1:24" ht="15.75" customHeight="1">
      <c r="A47" s="137">
        <v>25</v>
      </c>
      <c r="B47" s="142" t="s">
        <v>33</v>
      </c>
      <c r="C47" s="144" t="s">
        <v>34</v>
      </c>
      <c r="D47" s="3" t="s">
        <v>65</v>
      </c>
      <c r="E47" s="20">
        <f>G47</f>
        <v>9.9809</v>
      </c>
      <c r="F47" s="21"/>
      <c r="G47" s="116">
        <v>9.9809</v>
      </c>
      <c r="H47" s="53"/>
      <c r="I47" s="21"/>
      <c r="J47" s="21"/>
      <c r="K47" s="21"/>
      <c r="L47" s="21"/>
      <c r="M47" s="21"/>
      <c r="N47" s="21"/>
      <c r="O47" s="21"/>
      <c r="P47" s="19"/>
      <c r="Q47" s="21"/>
      <c r="R47" s="19"/>
      <c r="S47" s="21"/>
      <c r="T47" s="19"/>
      <c r="U47" s="21"/>
      <c r="V47" s="19"/>
      <c r="W47" s="21"/>
      <c r="X47" s="19"/>
    </row>
    <row r="48" spans="1:24" ht="31.5" customHeight="1">
      <c r="A48" s="138"/>
      <c r="B48" s="143"/>
      <c r="C48" s="145"/>
      <c r="D48" s="1" t="s">
        <v>21</v>
      </c>
      <c r="E48" s="18">
        <f>F48+G48</f>
        <v>13336.268</v>
      </c>
      <c r="F48" s="18">
        <f>F49+F50+F51</f>
        <v>7077.92</v>
      </c>
      <c r="G48" s="108">
        <f>G49+G50+G51</f>
        <v>6258.348</v>
      </c>
      <c r="H48" s="54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</row>
    <row r="49" spans="1:24" ht="15.75" customHeight="1">
      <c r="A49" s="83">
        <v>26</v>
      </c>
      <c r="B49" s="1"/>
      <c r="C49" s="6" t="s">
        <v>7</v>
      </c>
      <c r="D49" s="1"/>
      <c r="E49" s="18">
        <f>F49+G49</f>
        <v>4075.2</v>
      </c>
      <c r="F49" s="18">
        <v>3380.5</v>
      </c>
      <c r="G49" s="108">
        <v>694.7</v>
      </c>
      <c r="H49" s="54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  <row r="50" spans="1:24" ht="15.75" customHeight="1">
      <c r="A50" s="83">
        <v>27</v>
      </c>
      <c r="B50" s="1"/>
      <c r="C50" s="6" t="s">
        <v>8</v>
      </c>
      <c r="D50" s="1"/>
      <c r="E50" s="18">
        <f>F50+G50</f>
        <v>8659.8</v>
      </c>
      <c r="F50" s="18">
        <v>3380.5</v>
      </c>
      <c r="G50" s="108">
        <v>5279.3</v>
      </c>
      <c r="H50" s="54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24" ht="15.75" customHeight="1" thickBot="1">
      <c r="A51" s="83">
        <v>28</v>
      </c>
      <c r="B51" s="22"/>
      <c r="C51" s="25" t="s">
        <v>9</v>
      </c>
      <c r="D51" s="22"/>
      <c r="E51" s="26">
        <f>F51+G51</f>
        <v>601.268</v>
      </c>
      <c r="F51" s="26">
        <v>316.92</v>
      </c>
      <c r="G51" s="111">
        <f>37.05+214.748+32.55</f>
        <v>284.348</v>
      </c>
      <c r="H51" s="55"/>
      <c r="I51" s="27"/>
      <c r="J51" s="27"/>
      <c r="K51" s="27"/>
      <c r="L51" s="27"/>
      <c r="M51" s="27"/>
      <c r="N51" s="27"/>
      <c r="O51" s="27"/>
      <c r="P51" s="19"/>
      <c r="Q51" s="27"/>
      <c r="R51" s="19"/>
      <c r="S51" s="27"/>
      <c r="T51" s="19"/>
      <c r="U51" s="27"/>
      <c r="V51" s="19"/>
      <c r="W51" s="27"/>
      <c r="X51" s="19"/>
    </row>
    <row r="52" spans="1:24" ht="15.75" customHeight="1">
      <c r="A52" s="137">
        <v>29</v>
      </c>
      <c r="B52" s="142" t="s">
        <v>36</v>
      </c>
      <c r="C52" s="144" t="s">
        <v>35</v>
      </c>
      <c r="D52" s="3" t="s">
        <v>65</v>
      </c>
      <c r="E52" s="20">
        <v>4.713</v>
      </c>
      <c r="F52" s="21"/>
      <c r="G52" s="21"/>
      <c r="H52" s="58"/>
      <c r="I52" s="20"/>
      <c r="J52" s="20"/>
      <c r="K52" s="20">
        <v>4.713</v>
      </c>
      <c r="L52" s="20"/>
      <c r="M52" s="21"/>
      <c r="N52" s="21"/>
      <c r="O52" s="21"/>
      <c r="P52" s="19"/>
      <c r="Q52" s="21"/>
      <c r="R52" s="19"/>
      <c r="S52" s="21"/>
      <c r="T52" s="19"/>
      <c r="U52" s="21"/>
      <c r="V52" s="19"/>
      <c r="W52" s="21"/>
      <c r="X52" s="19"/>
    </row>
    <row r="53" spans="1:24" ht="32.25" customHeight="1">
      <c r="A53" s="138"/>
      <c r="B53" s="143"/>
      <c r="C53" s="145"/>
      <c r="D53" s="1" t="s">
        <v>21</v>
      </c>
      <c r="E53" s="18">
        <f>I53+K53</f>
        <v>22115.730000000003</v>
      </c>
      <c r="F53" s="19"/>
      <c r="G53" s="19"/>
      <c r="H53" s="56"/>
      <c r="I53" s="108">
        <f>I55+I56</f>
        <v>11262.7</v>
      </c>
      <c r="J53" s="18"/>
      <c r="K53" s="18">
        <v>10853.03</v>
      </c>
      <c r="L53" s="18" t="s">
        <v>143</v>
      </c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</row>
    <row r="54" spans="1:24" ht="15.75" customHeight="1">
      <c r="A54" s="83">
        <v>30</v>
      </c>
      <c r="B54" s="1"/>
      <c r="C54" s="6" t="s">
        <v>7</v>
      </c>
      <c r="D54" s="2"/>
      <c r="E54" s="18">
        <f>I54</f>
        <v>0</v>
      </c>
      <c r="F54" s="18"/>
      <c r="G54" s="18"/>
      <c r="H54" s="56"/>
      <c r="I54" s="108">
        <v>0</v>
      </c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</row>
    <row r="55" spans="1:24" ht="15.75" customHeight="1">
      <c r="A55" s="83">
        <v>31</v>
      </c>
      <c r="B55" s="1"/>
      <c r="C55" s="6" t="s">
        <v>8</v>
      </c>
      <c r="D55" s="1"/>
      <c r="E55" s="18">
        <f>I55+K55</f>
        <v>21706.13</v>
      </c>
      <c r="F55" s="18"/>
      <c r="G55" s="18"/>
      <c r="H55" s="56"/>
      <c r="I55" s="108">
        <v>10853.1</v>
      </c>
      <c r="J55" s="18"/>
      <c r="K55" s="18">
        <v>10853.03</v>
      </c>
      <c r="L55" s="18" t="s">
        <v>143</v>
      </c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</row>
    <row r="56" spans="1:24" ht="15.75" customHeight="1" thickBot="1">
      <c r="A56" s="83">
        <v>32</v>
      </c>
      <c r="B56" s="22"/>
      <c r="C56" s="25" t="s">
        <v>9</v>
      </c>
      <c r="D56" s="22"/>
      <c r="E56" s="26">
        <f>I56</f>
        <v>409.6</v>
      </c>
      <c r="F56" s="26"/>
      <c r="G56" s="26"/>
      <c r="H56" s="57"/>
      <c r="I56" s="110">
        <v>409.6</v>
      </c>
      <c r="J56" s="26"/>
      <c r="K56" s="26"/>
      <c r="L56" s="26"/>
      <c r="M56" s="26"/>
      <c r="N56" s="26"/>
      <c r="O56" s="26"/>
      <c r="P56" s="18"/>
      <c r="Q56" s="26"/>
      <c r="R56" s="18"/>
      <c r="S56" s="26"/>
      <c r="T56" s="18"/>
      <c r="U56" s="26"/>
      <c r="V56" s="18"/>
      <c r="W56" s="26"/>
      <c r="X56" s="18"/>
    </row>
    <row r="57" spans="1:24" ht="15.75" customHeight="1">
      <c r="A57" s="137">
        <v>33</v>
      </c>
      <c r="B57" s="142" t="s">
        <v>37</v>
      </c>
      <c r="C57" s="144" t="s">
        <v>38</v>
      </c>
      <c r="D57" s="3" t="s">
        <v>65</v>
      </c>
      <c r="E57" s="20">
        <f>G57</f>
        <v>11.2828</v>
      </c>
      <c r="F57" s="20"/>
      <c r="G57" s="116">
        <v>11.2828</v>
      </c>
      <c r="H57" s="58"/>
      <c r="I57" s="116"/>
      <c r="J57" s="20"/>
      <c r="K57" s="20"/>
      <c r="L57" s="20"/>
      <c r="M57" s="20"/>
      <c r="N57" s="20"/>
      <c r="O57" s="20"/>
      <c r="P57" s="18"/>
      <c r="Q57" s="20"/>
      <c r="R57" s="18"/>
      <c r="S57" s="20"/>
      <c r="T57" s="18"/>
      <c r="U57" s="20"/>
      <c r="V57" s="18"/>
      <c r="W57" s="20"/>
      <c r="X57" s="18"/>
    </row>
    <row r="58" spans="1:24" ht="31.5" customHeight="1">
      <c r="A58" s="138"/>
      <c r="B58" s="143"/>
      <c r="C58" s="145"/>
      <c r="D58" s="1" t="s">
        <v>21</v>
      </c>
      <c r="E58" s="18">
        <f>F58+G58</f>
        <v>11120.146</v>
      </c>
      <c r="F58" s="18">
        <f>F59+F60+F61</f>
        <v>7895.0199999999995</v>
      </c>
      <c r="G58" s="108">
        <f>G59+G60+G61</f>
        <v>3225.126</v>
      </c>
      <c r="H58" s="56"/>
      <c r="I58" s="10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</row>
    <row r="59" spans="1:24" ht="31.5">
      <c r="A59" s="83">
        <v>34</v>
      </c>
      <c r="B59" s="1"/>
      <c r="C59" s="6" t="s">
        <v>7</v>
      </c>
      <c r="D59" s="4"/>
      <c r="E59" s="18">
        <f>F59+G59</f>
        <v>3393.3999999999996</v>
      </c>
      <c r="F59" s="18">
        <v>2854.6</v>
      </c>
      <c r="G59" s="108">
        <v>538.8</v>
      </c>
      <c r="H59" s="56"/>
      <c r="I59" s="10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</row>
    <row r="60" spans="1:24" ht="15.75">
      <c r="A60" s="83">
        <v>35</v>
      </c>
      <c r="B60" s="1"/>
      <c r="C60" s="6" t="s">
        <v>8</v>
      </c>
      <c r="D60" s="1"/>
      <c r="E60" s="18">
        <f>F60+G60</f>
        <v>7211.06</v>
      </c>
      <c r="F60" s="18">
        <v>4778.8</v>
      </c>
      <c r="G60" s="108">
        <v>2432.26</v>
      </c>
      <c r="H60" s="56"/>
      <c r="I60" s="10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</row>
    <row r="61" spans="1:24" ht="16.5" thickBot="1">
      <c r="A61" s="83">
        <v>36</v>
      </c>
      <c r="B61" s="22"/>
      <c r="C61" s="25" t="s">
        <v>9</v>
      </c>
      <c r="D61" s="22"/>
      <c r="E61" s="26">
        <f>F61+G61</f>
        <v>515.686</v>
      </c>
      <c r="F61" s="26">
        <v>261.62</v>
      </c>
      <c r="G61" s="111">
        <f>31.02+183.557+39.489</f>
        <v>254.066</v>
      </c>
      <c r="H61" s="57"/>
      <c r="I61" s="111"/>
      <c r="J61" s="26"/>
      <c r="K61" s="26"/>
      <c r="L61" s="26"/>
      <c r="M61" s="26"/>
      <c r="N61" s="26"/>
      <c r="O61" s="26"/>
      <c r="P61" s="18"/>
      <c r="Q61" s="26"/>
      <c r="R61" s="18"/>
      <c r="S61" s="26"/>
      <c r="T61" s="18"/>
      <c r="U61" s="26"/>
      <c r="V61" s="18"/>
      <c r="W61" s="26"/>
      <c r="X61" s="18"/>
    </row>
    <row r="62" spans="1:24" ht="15.75">
      <c r="A62" s="137">
        <v>37</v>
      </c>
      <c r="B62" s="142" t="s">
        <v>39</v>
      </c>
      <c r="C62" s="144" t="s">
        <v>40</v>
      </c>
      <c r="D62" s="3" t="s">
        <v>65</v>
      </c>
      <c r="E62" s="20">
        <f>G62</f>
        <v>4.1207</v>
      </c>
      <c r="F62" s="20"/>
      <c r="G62" s="116">
        <v>4.1207</v>
      </c>
      <c r="H62" s="58"/>
      <c r="I62" s="116"/>
      <c r="J62" s="20"/>
      <c r="K62" s="20"/>
      <c r="L62" s="20"/>
      <c r="M62" s="20"/>
      <c r="N62" s="20"/>
      <c r="O62" s="20"/>
      <c r="P62" s="18"/>
      <c r="Q62" s="20"/>
      <c r="R62" s="18"/>
      <c r="S62" s="20"/>
      <c r="T62" s="18"/>
      <c r="U62" s="20"/>
      <c r="V62" s="18"/>
      <c r="W62" s="20"/>
      <c r="X62" s="18"/>
    </row>
    <row r="63" spans="1:24" ht="33.75" customHeight="1">
      <c r="A63" s="138"/>
      <c r="B63" s="143"/>
      <c r="C63" s="145"/>
      <c r="D63" s="1" t="s">
        <v>21</v>
      </c>
      <c r="E63" s="18">
        <f>F63+G63</f>
        <v>5164.76562</v>
      </c>
      <c r="F63" s="41">
        <f>F64+F65+F66</f>
        <v>2796.83</v>
      </c>
      <c r="G63" s="108">
        <f>G64+G65+G66</f>
        <v>2367.93562</v>
      </c>
      <c r="H63" s="56"/>
      <c r="I63" s="10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</row>
    <row r="64" spans="1:24" ht="31.5">
      <c r="A64" s="83">
        <v>38</v>
      </c>
      <c r="B64" s="1"/>
      <c r="C64" s="6" t="s">
        <v>7</v>
      </c>
      <c r="D64" s="1"/>
      <c r="E64" s="18">
        <f>F64+G64</f>
        <v>1575.1899999999998</v>
      </c>
      <c r="F64" s="18">
        <v>1277.1</v>
      </c>
      <c r="G64" s="108">
        <v>298.09</v>
      </c>
      <c r="H64" s="56"/>
      <c r="I64" s="10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</row>
    <row r="65" spans="1:24" ht="15.75">
      <c r="A65" s="83">
        <v>39</v>
      </c>
      <c r="B65" s="1"/>
      <c r="C65" s="6" t="s">
        <v>8</v>
      </c>
      <c r="D65" s="1"/>
      <c r="E65" s="18">
        <f>F65+G65</f>
        <v>3347.27</v>
      </c>
      <c r="F65" s="18">
        <v>1400</v>
      </c>
      <c r="G65" s="108">
        <v>1947.27</v>
      </c>
      <c r="H65" s="56"/>
      <c r="I65" s="10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</row>
    <row r="66" spans="1:24" ht="16.5" thickBot="1">
      <c r="A66" s="83">
        <v>40</v>
      </c>
      <c r="B66" s="22"/>
      <c r="C66" s="25" t="s">
        <v>9</v>
      </c>
      <c r="D66" s="22"/>
      <c r="E66" s="26">
        <f>F66+G66</f>
        <v>242.30562</v>
      </c>
      <c r="F66" s="26">
        <v>119.73</v>
      </c>
      <c r="G66" s="111">
        <f>14.8+93.35317+14.42245</f>
        <v>122.57562</v>
      </c>
      <c r="H66" s="57"/>
      <c r="I66" s="111"/>
      <c r="J66" s="26"/>
      <c r="K66" s="26"/>
      <c r="L66" s="26"/>
      <c r="M66" s="26"/>
      <c r="N66" s="26"/>
      <c r="O66" s="26"/>
      <c r="P66" s="18"/>
      <c r="Q66" s="26"/>
      <c r="R66" s="18"/>
      <c r="S66" s="26"/>
      <c r="T66" s="18"/>
      <c r="U66" s="26"/>
      <c r="V66" s="18"/>
      <c r="W66" s="26"/>
      <c r="X66" s="18"/>
    </row>
    <row r="67" spans="1:24" ht="15.75">
      <c r="A67" s="137">
        <v>41</v>
      </c>
      <c r="B67" s="142" t="s">
        <v>41</v>
      </c>
      <c r="C67" s="144" t="s">
        <v>42</v>
      </c>
      <c r="D67" s="3" t="s">
        <v>65</v>
      </c>
      <c r="E67" s="20">
        <f>I67</f>
        <v>10.0804</v>
      </c>
      <c r="F67" s="20"/>
      <c r="G67" s="20"/>
      <c r="H67" s="58"/>
      <c r="I67" s="117">
        <v>10.0804</v>
      </c>
      <c r="J67" s="58"/>
      <c r="K67" s="20"/>
      <c r="L67" s="20"/>
      <c r="M67" s="20"/>
      <c r="N67" s="20"/>
      <c r="O67" s="20"/>
      <c r="P67" s="18"/>
      <c r="Q67" s="20"/>
      <c r="R67" s="18"/>
      <c r="S67" s="20"/>
      <c r="T67" s="18"/>
      <c r="U67" s="20"/>
      <c r="V67" s="18"/>
      <c r="W67" s="20"/>
      <c r="X67" s="18"/>
    </row>
    <row r="68" spans="1:24" ht="31.5" customHeight="1">
      <c r="A68" s="138"/>
      <c r="B68" s="143"/>
      <c r="C68" s="145"/>
      <c r="D68" s="1" t="s">
        <v>21</v>
      </c>
      <c r="E68" s="37">
        <f>F68+G68+H68+I68+K68+M68+O68</f>
        <v>15638.54</v>
      </c>
      <c r="F68" s="18"/>
      <c r="G68" s="18"/>
      <c r="H68" s="59">
        <f>H70+H71</f>
        <v>7616.08</v>
      </c>
      <c r="I68" s="118">
        <f>I70+I71+I69</f>
        <v>8022.46</v>
      </c>
      <c r="J68" s="56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</row>
    <row r="69" spans="1:24" ht="15.75" customHeight="1">
      <c r="A69" s="83">
        <v>42</v>
      </c>
      <c r="B69" s="1"/>
      <c r="C69" s="6" t="s">
        <v>7</v>
      </c>
      <c r="D69" s="1"/>
      <c r="E69" s="18">
        <f>F69+G69+H69+I69+K69+M69+O69</f>
        <v>1736.66</v>
      </c>
      <c r="F69" s="18"/>
      <c r="G69" s="18"/>
      <c r="H69" s="56">
        <v>0</v>
      </c>
      <c r="I69" s="118">
        <v>1736.66</v>
      </c>
      <c r="J69" s="56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</row>
    <row r="70" spans="1:24" ht="15.75" customHeight="1">
      <c r="A70" s="83">
        <v>43</v>
      </c>
      <c r="B70" s="1"/>
      <c r="C70" s="6" t="s">
        <v>8</v>
      </c>
      <c r="D70" s="9"/>
      <c r="E70" s="37">
        <f>F70+G70+H70+I70+K70+M70+O70</f>
        <v>12956.02</v>
      </c>
      <c r="F70" s="18"/>
      <c r="G70" s="18"/>
      <c r="H70" s="59">
        <v>7387.58</v>
      </c>
      <c r="I70" s="118">
        <f>7305.1-I69</f>
        <v>5568.4400000000005</v>
      </c>
      <c r="J70" s="56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</row>
    <row r="71" spans="1:24" ht="15.75" customHeight="1" thickBot="1">
      <c r="A71" s="83">
        <v>44</v>
      </c>
      <c r="B71" s="22"/>
      <c r="C71" s="25" t="s">
        <v>9</v>
      </c>
      <c r="D71" s="28"/>
      <c r="E71" s="38">
        <f>F71+G71+H71+I71+K71+M71+O71</f>
        <v>945.86</v>
      </c>
      <c r="F71" s="26"/>
      <c r="G71" s="26"/>
      <c r="H71" s="60">
        <v>228.5</v>
      </c>
      <c r="I71" s="119">
        <v>717.36</v>
      </c>
      <c r="J71" s="57"/>
      <c r="K71" s="26"/>
      <c r="L71" s="26"/>
      <c r="M71" s="26"/>
      <c r="N71" s="26"/>
      <c r="O71" s="26"/>
      <c r="P71" s="18"/>
      <c r="Q71" s="26"/>
      <c r="R71" s="18"/>
      <c r="S71" s="26"/>
      <c r="T71" s="18"/>
      <c r="U71" s="26"/>
      <c r="V71" s="18"/>
      <c r="W71" s="26"/>
      <c r="X71" s="18"/>
    </row>
    <row r="72" spans="1:24" ht="15.75" customHeight="1">
      <c r="A72" s="137">
        <v>45</v>
      </c>
      <c r="B72" s="142" t="s">
        <v>43</v>
      </c>
      <c r="C72" s="144" t="s">
        <v>44</v>
      </c>
      <c r="D72" s="3" t="s">
        <v>65</v>
      </c>
      <c r="E72" s="20">
        <v>8.109</v>
      </c>
      <c r="F72" s="20"/>
      <c r="G72" s="20"/>
      <c r="H72" s="58"/>
      <c r="I72" s="116"/>
      <c r="J72" s="20"/>
      <c r="K72" s="20"/>
      <c r="L72" s="20"/>
      <c r="M72" s="20">
        <v>8.109</v>
      </c>
      <c r="N72" s="20"/>
      <c r="O72" s="20"/>
      <c r="P72" s="18"/>
      <c r="Q72" s="20"/>
      <c r="R72" s="18"/>
      <c r="S72" s="20"/>
      <c r="T72" s="18"/>
      <c r="U72" s="20"/>
      <c r="V72" s="18"/>
      <c r="W72" s="20"/>
      <c r="X72" s="18"/>
    </row>
    <row r="73" spans="1:24" ht="34.5" customHeight="1">
      <c r="A73" s="138"/>
      <c r="B73" s="143"/>
      <c r="C73" s="145"/>
      <c r="D73" s="1" t="s">
        <v>21</v>
      </c>
      <c r="E73" s="18">
        <f>F73+G73+H73+I73+K73+M73+O73</f>
        <v>18015.02</v>
      </c>
      <c r="F73" s="18"/>
      <c r="G73" s="18"/>
      <c r="H73" s="56"/>
      <c r="I73" s="108"/>
      <c r="J73" s="18"/>
      <c r="K73" s="18"/>
      <c r="M73" s="18">
        <v>18015.02</v>
      </c>
      <c r="N73" s="18" t="s">
        <v>143</v>
      </c>
      <c r="O73" s="18"/>
      <c r="P73" s="18"/>
      <c r="Q73" s="18"/>
      <c r="R73" s="18"/>
      <c r="S73" s="18"/>
      <c r="T73" s="18"/>
      <c r="U73" s="18"/>
      <c r="V73" s="18"/>
      <c r="W73" s="18"/>
      <c r="X73" s="18"/>
    </row>
    <row r="74" spans="1:24" ht="15.75" customHeight="1">
      <c r="A74" s="83">
        <v>46</v>
      </c>
      <c r="B74" s="1"/>
      <c r="C74" s="6" t="s">
        <v>7</v>
      </c>
      <c r="D74" s="1"/>
      <c r="E74" s="18">
        <f>F74+G74+H74+I74+K74+M74+O74</f>
        <v>0</v>
      </c>
      <c r="F74" s="18"/>
      <c r="G74" s="18"/>
      <c r="H74" s="56"/>
      <c r="I74" s="108"/>
      <c r="J74" s="18"/>
      <c r="K74" s="18"/>
      <c r="L74" s="18"/>
      <c r="M74" s="18">
        <v>0</v>
      </c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</row>
    <row r="75" spans="1:24" ht="15.75" customHeight="1">
      <c r="A75" s="83">
        <v>47</v>
      </c>
      <c r="B75" s="1"/>
      <c r="C75" s="6" t="s">
        <v>8</v>
      </c>
      <c r="D75" s="1"/>
      <c r="E75" s="37">
        <f>F75+G75+H75+I75+K75+M75+O75</f>
        <v>17474.57</v>
      </c>
      <c r="F75" s="18"/>
      <c r="G75" s="18"/>
      <c r="H75" s="59"/>
      <c r="I75" s="108"/>
      <c r="J75" s="18"/>
      <c r="K75" s="18"/>
      <c r="M75" s="37">
        <v>17474.57</v>
      </c>
      <c r="N75" s="18" t="s">
        <v>143</v>
      </c>
      <c r="O75" s="37"/>
      <c r="P75" s="18"/>
      <c r="Q75" s="18"/>
      <c r="R75" s="18"/>
      <c r="S75" s="18"/>
      <c r="T75" s="18"/>
      <c r="U75" s="18"/>
      <c r="V75" s="18"/>
      <c r="W75" s="18"/>
      <c r="X75" s="18"/>
    </row>
    <row r="76" spans="1:24" ht="15.75" customHeight="1" thickBot="1">
      <c r="A76" s="83">
        <v>48</v>
      </c>
      <c r="B76" s="22"/>
      <c r="C76" s="25" t="s">
        <v>9</v>
      </c>
      <c r="D76" s="22"/>
      <c r="E76" s="38">
        <f>F76+G76+H76+I76+K76+M76+O76</f>
        <v>540.45</v>
      </c>
      <c r="F76" s="26"/>
      <c r="G76" s="26"/>
      <c r="H76" s="60"/>
      <c r="I76" s="111"/>
      <c r="J76" s="26"/>
      <c r="K76" s="26"/>
      <c r="L76" s="26"/>
      <c r="M76" s="111">
        <v>540.45</v>
      </c>
      <c r="N76" s="26"/>
      <c r="O76" s="38"/>
      <c r="P76" s="18"/>
      <c r="Q76" s="26"/>
      <c r="R76" s="18"/>
      <c r="S76" s="26"/>
      <c r="T76" s="18"/>
      <c r="U76" s="26"/>
      <c r="V76" s="18"/>
      <c r="W76" s="26"/>
      <c r="X76" s="18"/>
    </row>
    <row r="77" spans="1:24" ht="15.75" customHeight="1">
      <c r="A77" s="137">
        <v>49</v>
      </c>
      <c r="B77" s="142" t="s">
        <v>45</v>
      </c>
      <c r="C77" s="144" t="s">
        <v>46</v>
      </c>
      <c r="D77" s="3" t="s">
        <v>65</v>
      </c>
      <c r="E77" s="20">
        <v>6.5</v>
      </c>
      <c r="F77" s="20"/>
      <c r="G77" s="20"/>
      <c r="H77" s="58"/>
      <c r="I77" s="116"/>
      <c r="J77" s="20"/>
      <c r="K77" s="20"/>
      <c r="L77" s="20"/>
      <c r="M77" s="20"/>
      <c r="N77" s="20"/>
      <c r="O77" s="20"/>
      <c r="P77" s="18"/>
      <c r="Q77" s="20">
        <v>0</v>
      </c>
      <c r="R77" s="18"/>
      <c r="S77" s="20">
        <v>6.5</v>
      </c>
      <c r="T77" s="18"/>
      <c r="U77" s="20">
        <v>0</v>
      </c>
      <c r="V77" s="18"/>
      <c r="W77" s="20">
        <v>0</v>
      </c>
      <c r="X77" s="18"/>
    </row>
    <row r="78" spans="1:24" ht="33" customHeight="1">
      <c r="A78" s="138"/>
      <c r="B78" s="143"/>
      <c r="C78" s="145"/>
      <c r="D78" s="1" t="s">
        <v>21</v>
      </c>
      <c r="E78" s="18">
        <v>21428.02</v>
      </c>
      <c r="F78" s="18"/>
      <c r="G78" s="18"/>
      <c r="H78" s="56"/>
      <c r="I78" s="108"/>
      <c r="J78" s="37"/>
      <c r="K78" s="18"/>
      <c r="L78" s="18"/>
      <c r="M78" s="18"/>
      <c r="O78" s="18"/>
      <c r="P78" s="18" t="s">
        <v>143</v>
      </c>
      <c r="Q78" s="18">
        <v>0</v>
      </c>
      <c r="R78" s="18" t="s">
        <v>143</v>
      </c>
      <c r="S78" s="108">
        <v>21428.02</v>
      </c>
      <c r="T78" s="18" t="s">
        <v>143</v>
      </c>
      <c r="U78" s="18">
        <v>0</v>
      </c>
      <c r="V78" s="18" t="s">
        <v>143</v>
      </c>
      <c r="W78" s="18">
        <v>0</v>
      </c>
      <c r="X78" s="18" t="s">
        <v>143</v>
      </c>
    </row>
    <row r="79" spans="1:24" ht="15.75" customHeight="1">
      <c r="A79" s="83">
        <v>50</v>
      </c>
      <c r="B79" s="1"/>
      <c r="C79" s="6" t="s">
        <v>7</v>
      </c>
      <c r="D79" s="1"/>
      <c r="E79" s="18">
        <f>F79+G79+H79+I79+K79+M79+O79</f>
        <v>0</v>
      </c>
      <c r="F79" s="18"/>
      <c r="G79" s="18"/>
      <c r="H79" s="59"/>
      <c r="I79" s="108"/>
      <c r="J79" s="18"/>
      <c r="K79" s="18"/>
      <c r="L79" s="18"/>
      <c r="M79" s="18"/>
      <c r="N79" s="18"/>
      <c r="O79" s="18"/>
      <c r="P79" s="18"/>
      <c r="Q79" s="18">
        <v>0</v>
      </c>
      <c r="R79" s="18"/>
      <c r="S79" s="108">
        <v>0</v>
      </c>
      <c r="T79" s="18"/>
      <c r="U79" s="18">
        <v>0</v>
      </c>
      <c r="V79" s="18"/>
      <c r="W79" s="18">
        <v>0</v>
      </c>
      <c r="X79" s="18"/>
    </row>
    <row r="80" spans="1:24" ht="15.75" customHeight="1">
      <c r="A80" s="83">
        <v>51</v>
      </c>
      <c r="B80" s="1"/>
      <c r="C80" s="6" t="s">
        <v>8</v>
      </c>
      <c r="D80" s="1"/>
      <c r="E80" s="37">
        <v>20785.1794</v>
      </c>
      <c r="F80" s="18"/>
      <c r="G80" s="18"/>
      <c r="H80" s="59"/>
      <c r="I80" s="108"/>
      <c r="J80" s="37"/>
      <c r="K80" s="18"/>
      <c r="L80" s="18"/>
      <c r="M80" s="18"/>
      <c r="O80" s="18"/>
      <c r="P80" s="18" t="s">
        <v>143</v>
      </c>
      <c r="Q80" s="18">
        <v>0</v>
      </c>
      <c r="R80" s="18" t="s">
        <v>143</v>
      </c>
      <c r="S80" s="108">
        <v>20785.18</v>
      </c>
      <c r="T80" s="18" t="s">
        <v>143</v>
      </c>
      <c r="U80" s="18">
        <f>U78*97%</f>
        <v>0</v>
      </c>
      <c r="V80" s="18" t="s">
        <v>143</v>
      </c>
      <c r="W80" s="18">
        <f>W78*97%</f>
        <v>0</v>
      </c>
      <c r="X80" s="18" t="s">
        <v>143</v>
      </c>
    </row>
    <row r="81" spans="1:24" ht="15.75" customHeight="1" thickBot="1">
      <c r="A81" s="83">
        <v>52</v>
      </c>
      <c r="B81" s="22"/>
      <c r="C81" s="25" t="s">
        <v>9</v>
      </c>
      <c r="D81" s="22"/>
      <c r="E81" s="38">
        <v>642.8406</v>
      </c>
      <c r="F81" s="26"/>
      <c r="G81" s="26"/>
      <c r="H81" s="60"/>
      <c r="I81" s="111"/>
      <c r="J81" s="38"/>
      <c r="K81" s="26"/>
      <c r="L81" s="26"/>
      <c r="M81" s="26"/>
      <c r="N81" s="26"/>
      <c r="O81" s="26"/>
      <c r="P81" s="18"/>
      <c r="Q81" s="26">
        <f>Q78*3%</f>
        <v>0</v>
      </c>
      <c r="R81" s="18"/>
      <c r="S81" s="111">
        <v>642.84</v>
      </c>
      <c r="T81" s="18"/>
      <c r="U81" s="26">
        <f>U78*3%</f>
        <v>0</v>
      </c>
      <c r="V81" s="18"/>
      <c r="W81" s="26">
        <f>W78*3%</f>
        <v>0</v>
      </c>
      <c r="X81" s="18"/>
    </row>
    <row r="82" spans="1:24" ht="15.75" customHeight="1">
      <c r="A82" s="137">
        <v>53</v>
      </c>
      <c r="B82" s="142" t="s">
        <v>47</v>
      </c>
      <c r="C82" s="144" t="s">
        <v>150</v>
      </c>
      <c r="D82" s="3" t="s">
        <v>65</v>
      </c>
      <c r="E82" s="20">
        <v>32</v>
      </c>
      <c r="F82" s="20"/>
      <c r="G82" s="20"/>
      <c r="H82" s="58"/>
      <c r="I82" s="116"/>
      <c r="J82" s="20"/>
      <c r="K82" s="20"/>
      <c r="L82" s="20"/>
      <c r="M82" s="20"/>
      <c r="N82" s="20"/>
      <c r="O82" s="58">
        <v>32</v>
      </c>
      <c r="P82" s="18"/>
      <c r="Q82" s="58">
        <v>0</v>
      </c>
      <c r="R82" s="18"/>
      <c r="S82" s="58">
        <v>0</v>
      </c>
      <c r="T82" s="18"/>
      <c r="U82" s="58">
        <v>0</v>
      </c>
      <c r="V82" s="18"/>
      <c r="W82" s="58">
        <v>0</v>
      </c>
      <c r="X82" s="18"/>
    </row>
    <row r="83" spans="1:24" ht="95.25" customHeight="1">
      <c r="A83" s="138"/>
      <c r="B83" s="143"/>
      <c r="C83" s="145"/>
      <c r="D83" s="1" t="s">
        <v>21</v>
      </c>
      <c r="E83" s="93">
        <f>SUM(F83+G83+H83+I83+K83+M83+O83+Q83+S83+U83+W83+F83)</f>
        <v>160078.14</v>
      </c>
      <c r="F83" s="18"/>
      <c r="G83" s="18"/>
      <c r="H83" s="56"/>
      <c r="I83" s="108"/>
      <c r="J83" s="18"/>
      <c r="K83" s="18"/>
      <c r="L83" s="18" t="s">
        <v>143</v>
      </c>
      <c r="M83" s="98"/>
      <c r="N83" s="99" t="s">
        <v>143</v>
      </c>
      <c r="O83" s="109">
        <v>80039.07</v>
      </c>
      <c r="P83" s="109" t="s">
        <v>143</v>
      </c>
      <c r="Q83" s="109">
        <v>80039.07</v>
      </c>
      <c r="R83" s="18" t="s">
        <v>143</v>
      </c>
      <c r="S83" s="92">
        <v>0</v>
      </c>
      <c r="T83" s="18" t="s">
        <v>143</v>
      </c>
      <c r="U83" s="92">
        <v>0</v>
      </c>
      <c r="V83" s="18" t="s">
        <v>143</v>
      </c>
      <c r="W83" s="92">
        <v>0</v>
      </c>
      <c r="X83" s="18" t="s">
        <v>143</v>
      </c>
    </row>
    <row r="84" spans="1:24" ht="15.75" customHeight="1">
      <c r="A84" s="83">
        <v>54</v>
      </c>
      <c r="B84" s="1"/>
      <c r="C84" s="6" t="s">
        <v>7</v>
      </c>
      <c r="D84" s="1"/>
      <c r="E84" s="18">
        <f>F84+G84+H84+I84+K84+M84+O84</f>
        <v>0</v>
      </c>
      <c r="F84" s="18"/>
      <c r="G84" s="18"/>
      <c r="H84" s="56"/>
      <c r="I84" s="108"/>
      <c r="J84" s="18"/>
      <c r="K84" s="18">
        <v>0</v>
      </c>
      <c r="L84" s="18"/>
      <c r="M84" s="99"/>
      <c r="N84" s="99"/>
      <c r="O84" s="99">
        <v>0</v>
      </c>
      <c r="P84" s="99"/>
      <c r="Q84" s="98">
        <v>0</v>
      </c>
      <c r="R84" s="18"/>
      <c r="S84" s="56">
        <v>0</v>
      </c>
      <c r="T84" s="18"/>
      <c r="U84" s="56">
        <v>0</v>
      </c>
      <c r="V84" s="18"/>
      <c r="W84" s="56">
        <v>0</v>
      </c>
      <c r="X84" s="18"/>
    </row>
    <row r="85" spans="1:24" ht="15.75" customHeight="1">
      <c r="A85" s="83">
        <v>55</v>
      </c>
      <c r="B85" s="1"/>
      <c r="C85" s="6" t="s">
        <v>8</v>
      </c>
      <c r="D85" s="1"/>
      <c r="E85" s="93">
        <f>SUM(F85:W85)</f>
        <v>155274.18</v>
      </c>
      <c r="F85" s="18"/>
      <c r="G85" s="18"/>
      <c r="H85" s="56"/>
      <c r="I85" s="108"/>
      <c r="J85" s="18"/>
      <c r="K85" s="18">
        <f>K83*97%</f>
        <v>0</v>
      </c>
      <c r="L85" s="18" t="s">
        <v>143</v>
      </c>
      <c r="M85" s="100"/>
      <c r="N85" s="99" t="s">
        <v>143</v>
      </c>
      <c r="O85" s="109">
        <v>77637.09</v>
      </c>
      <c r="P85" s="100" t="s">
        <v>143</v>
      </c>
      <c r="Q85" s="100">
        <v>77637.09</v>
      </c>
      <c r="R85" s="37" t="s">
        <v>143</v>
      </c>
      <c r="S85" s="37">
        <f>S83*96.999%</f>
        <v>0</v>
      </c>
      <c r="T85" s="37" t="s">
        <v>143</v>
      </c>
      <c r="U85" s="37">
        <f>U83*96.999%</f>
        <v>0</v>
      </c>
      <c r="V85" s="37" t="s">
        <v>143</v>
      </c>
      <c r="W85" s="37">
        <f>W83*96.999%</f>
        <v>0</v>
      </c>
      <c r="X85" s="18" t="s">
        <v>143</v>
      </c>
    </row>
    <row r="86" spans="1:24" ht="15.75" customHeight="1" thickBot="1">
      <c r="A86" s="83">
        <v>56</v>
      </c>
      <c r="B86" s="22"/>
      <c r="C86" s="25" t="s">
        <v>9</v>
      </c>
      <c r="D86" s="22"/>
      <c r="E86" s="94">
        <f>SUM(F86:W86)</f>
        <v>4803.96</v>
      </c>
      <c r="F86" s="26"/>
      <c r="G86" s="26"/>
      <c r="H86" s="57"/>
      <c r="I86" s="111"/>
      <c r="J86" s="26"/>
      <c r="K86" s="26">
        <v>0</v>
      </c>
      <c r="L86" s="26"/>
      <c r="M86" s="101"/>
      <c r="N86" s="90"/>
      <c r="O86" s="110">
        <v>2401.98</v>
      </c>
      <c r="P86" s="100"/>
      <c r="Q86" s="101">
        <v>2401.98</v>
      </c>
      <c r="R86" s="37"/>
      <c r="S86" s="38">
        <f>S83*3.001%</f>
        <v>0</v>
      </c>
      <c r="T86" s="37"/>
      <c r="U86" s="38">
        <f>U83*3.001%</f>
        <v>0</v>
      </c>
      <c r="V86" s="37"/>
      <c r="W86" s="38">
        <f>W83*3.001%</f>
        <v>0</v>
      </c>
      <c r="X86" s="18"/>
    </row>
    <row r="87" spans="1:24" ht="15.75" customHeight="1">
      <c r="A87" s="137">
        <v>57</v>
      </c>
      <c r="B87" s="142" t="s">
        <v>48</v>
      </c>
      <c r="C87" s="144" t="s">
        <v>49</v>
      </c>
      <c r="D87" s="3" t="s">
        <v>65</v>
      </c>
      <c r="E87" s="20">
        <f>F87+G87+H87+I87+K87+M87+O87</f>
        <v>2.5</v>
      </c>
      <c r="F87" s="20"/>
      <c r="G87" s="20"/>
      <c r="H87" s="58"/>
      <c r="I87" s="116"/>
      <c r="J87" s="20"/>
      <c r="K87" s="20">
        <v>2.5</v>
      </c>
      <c r="L87" s="20"/>
      <c r="M87" s="20"/>
      <c r="N87" s="20"/>
      <c r="O87" s="20"/>
      <c r="P87" s="18"/>
      <c r="Q87" s="20"/>
      <c r="R87" s="18"/>
      <c r="S87" s="20"/>
      <c r="T87" s="18"/>
      <c r="U87" s="20"/>
      <c r="V87" s="18"/>
      <c r="W87" s="20"/>
      <c r="X87" s="18"/>
    </row>
    <row r="88" spans="1:24" ht="63.75" customHeight="1">
      <c r="A88" s="138"/>
      <c r="B88" s="143"/>
      <c r="C88" s="145"/>
      <c r="D88" s="1" t="s">
        <v>21</v>
      </c>
      <c r="E88" s="18"/>
      <c r="F88" s="18"/>
      <c r="G88" s="18"/>
      <c r="H88" s="56"/>
      <c r="I88" s="10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</row>
    <row r="89" spans="1:24" ht="15.75" customHeight="1">
      <c r="A89" s="83">
        <v>58</v>
      </c>
      <c r="B89" s="1"/>
      <c r="C89" s="6" t="s">
        <v>7</v>
      </c>
      <c r="E89" s="18"/>
      <c r="F89" s="18"/>
      <c r="G89" s="18"/>
      <c r="H89" s="56"/>
      <c r="I89" s="10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</row>
    <row r="90" spans="1:24" ht="15.75" customHeight="1">
      <c r="A90" s="83">
        <v>59</v>
      </c>
      <c r="B90" s="1"/>
      <c r="C90" s="6" t="s">
        <v>8</v>
      </c>
      <c r="D90" s="1" t="s">
        <v>131</v>
      </c>
      <c r="E90" s="20"/>
      <c r="F90" s="18"/>
      <c r="G90" s="18"/>
      <c r="H90" s="56"/>
      <c r="I90" s="10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</row>
    <row r="91" spans="1:24" ht="15.75" customHeight="1" thickBot="1">
      <c r="A91" s="83">
        <v>60</v>
      </c>
      <c r="B91" s="22"/>
      <c r="C91" s="25" t="s">
        <v>9</v>
      </c>
      <c r="D91" s="22"/>
      <c r="E91" s="26"/>
      <c r="F91" s="26"/>
      <c r="G91" s="26"/>
      <c r="H91" s="57"/>
      <c r="I91" s="111"/>
      <c r="J91" s="26"/>
      <c r="K91" s="26"/>
      <c r="L91" s="26"/>
      <c r="M91" s="26"/>
      <c r="N91" s="26"/>
      <c r="O91" s="26"/>
      <c r="P91" s="18"/>
      <c r="Q91" s="26"/>
      <c r="R91" s="18"/>
      <c r="S91" s="26"/>
      <c r="T91" s="18"/>
      <c r="U91" s="26"/>
      <c r="V91" s="18"/>
      <c r="W91" s="26"/>
      <c r="X91" s="18"/>
    </row>
    <row r="92" spans="1:24" ht="15.75" customHeight="1">
      <c r="A92" s="137">
        <v>61</v>
      </c>
      <c r="B92" s="142" t="s">
        <v>50</v>
      </c>
      <c r="C92" s="144" t="s">
        <v>51</v>
      </c>
      <c r="D92" s="3" t="s">
        <v>65</v>
      </c>
      <c r="E92" s="20">
        <v>6.688</v>
      </c>
      <c r="F92" s="20"/>
      <c r="G92" s="20"/>
      <c r="H92" s="58"/>
      <c r="I92" s="116">
        <v>6.68</v>
      </c>
      <c r="J92" s="20"/>
      <c r="K92" s="20"/>
      <c r="L92" s="20"/>
      <c r="M92" s="20"/>
      <c r="N92" s="20"/>
      <c r="O92" s="20"/>
      <c r="P92" s="18"/>
      <c r="Q92" s="20"/>
      <c r="R92" s="18"/>
      <c r="S92" s="20"/>
      <c r="T92" s="18"/>
      <c r="U92" s="20"/>
      <c r="V92" s="18"/>
      <c r="W92" s="20"/>
      <c r="X92" s="18"/>
    </row>
    <row r="93" spans="1:24" ht="63" customHeight="1">
      <c r="A93" s="138"/>
      <c r="B93" s="143"/>
      <c r="C93" s="145"/>
      <c r="D93" s="1" t="s">
        <v>21</v>
      </c>
      <c r="E93" s="37">
        <f>E96</f>
        <v>9874.07</v>
      </c>
      <c r="F93" s="18"/>
      <c r="G93" s="18"/>
      <c r="H93" s="106">
        <f>H96</f>
        <v>6603.45</v>
      </c>
      <c r="I93" s="118">
        <f>I96</f>
        <v>3270.62</v>
      </c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</row>
    <row r="94" spans="1:24" ht="15.75" customHeight="1">
      <c r="A94" s="83">
        <v>62</v>
      </c>
      <c r="B94" s="1"/>
      <c r="C94" s="6" t="s">
        <v>7</v>
      </c>
      <c r="D94" s="1"/>
      <c r="E94" s="18">
        <f>F94+G94+H94+I94+K94+M94+O94</f>
        <v>0</v>
      </c>
      <c r="F94" s="18"/>
      <c r="G94" s="18"/>
      <c r="H94" s="56">
        <v>0</v>
      </c>
      <c r="I94" s="108">
        <v>0</v>
      </c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</row>
    <row r="95" spans="1:24" ht="15.75" customHeight="1">
      <c r="A95" s="83">
        <v>63</v>
      </c>
      <c r="B95" s="1"/>
      <c r="C95" s="6" t="s">
        <v>8</v>
      </c>
      <c r="D95" s="8"/>
      <c r="E95" s="37">
        <f>F95+G95+H95+I95+K95+M95+O95</f>
        <v>0</v>
      </c>
      <c r="F95" s="15"/>
      <c r="G95" s="15"/>
      <c r="H95" s="61">
        <v>0</v>
      </c>
      <c r="I95" s="113">
        <v>0</v>
      </c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</row>
    <row r="96" spans="1:24" ht="15.75" customHeight="1" thickBot="1">
      <c r="A96" s="83">
        <v>64</v>
      </c>
      <c r="B96" s="22"/>
      <c r="C96" s="25" t="s">
        <v>9</v>
      </c>
      <c r="D96" s="30"/>
      <c r="E96" s="38">
        <f>H96+I96</f>
        <v>9874.07</v>
      </c>
      <c r="F96" s="32"/>
      <c r="G96" s="32"/>
      <c r="H96" s="62">
        <v>6603.45</v>
      </c>
      <c r="I96" s="120">
        <v>3270.62</v>
      </c>
      <c r="J96" s="32"/>
      <c r="K96" s="32"/>
      <c r="L96" s="32"/>
      <c r="M96" s="32"/>
      <c r="N96" s="32"/>
      <c r="O96" s="32"/>
      <c r="P96" s="15"/>
      <c r="Q96" s="32"/>
      <c r="R96" s="15"/>
      <c r="S96" s="32"/>
      <c r="T96" s="15"/>
      <c r="U96" s="32"/>
      <c r="V96" s="15"/>
      <c r="W96" s="32"/>
      <c r="X96" s="15"/>
    </row>
    <row r="97" spans="1:24" ht="14.25" customHeight="1">
      <c r="A97" s="137">
        <v>69</v>
      </c>
      <c r="B97" s="142" t="s">
        <v>52</v>
      </c>
      <c r="C97" s="144" t="s">
        <v>129</v>
      </c>
      <c r="D97" s="3" t="s">
        <v>65</v>
      </c>
      <c r="E97" s="31">
        <v>4.26</v>
      </c>
      <c r="F97" s="29"/>
      <c r="G97" s="29"/>
      <c r="H97" s="66"/>
      <c r="I97" s="29"/>
      <c r="J97" s="29"/>
      <c r="K97" s="29"/>
      <c r="L97" s="29"/>
      <c r="M97" s="31"/>
      <c r="N97" s="31"/>
      <c r="O97" s="31"/>
      <c r="P97" s="15"/>
      <c r="Q97" s="31"/>
      <c r="R97" s="15"/>
      <c r="S97" s="31"/>
      <c r="T97" s="15"/>
      <c r="U97" s="31"/>
      <c r="V97" s="15"/>
      <c r="W97" s="31"/>
      <c r="X97" s="15"/>
    </row>
    <row r="98" spans="1:24" ht="36" customHeight="1">
      <c r="A98" s="138"/>
      <c r="B98" s="143"/>
      <c r="C98" s="145"/>
      <c r="D98" s="1" t="s">
        <v>21</v>
      </c>
      <c r="E98" s="15">
        <f aca="true" t="shared" si="3" ref="E98:E129">F98+G98+H98+I98+K98+M98+O98</f>
        <v>0</v>
      </c>
      <c r="F98" s="15"/>
      <c r="G98" s="15"/>
      <c r="H98" s="64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</row>
    <row r="99" spans="1:24" ht="31.5">
      <c r="A99" s="83">
        <v>70</v>
      </c>
      <c r="B99" s="1"/>
      <c r="C99" s="6" t="s">
        <v>7</v>
      </c>
      <c r="D99" s="8"/>
      <c r="E99" s="15">
        <f t="shared" si="3"/>
        <v>0</v>
      </c>
      <c r="F99" s="15"/>
      <c r="G99" s="15"/>
      <c r="H99" s="64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</row>
    <row r="100" spans="1:24" ht="15.75">
      <c r="A100" s="83">
        <v>71</v>
      </c>
      <c r="B100" s="1"/>
      <c r="C100" s="6" t="s">
        <v>8</v>
      </c>
      <c r="D100" s="8"/>
      <c r="E100" s="15">
        <f t="shared" si="3"/>
        <v>0</v>
      </c>
      <c r="F100" s="15"/>
      <c r="G100" s="15"/>
      <c r="H100" s="64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</row>
    <row r="101" spans="1:24" ht="16.5" thickBot="1">
      <c r="A101" s="83">
        <v>72</v>
      </c>
      <c r="B101" s="22"/>
      <c r="C101" s="25" t="s">
        <v>9</v>
      </c>
      <c r="D101" s="30"/>
      <c r="E101" s="32">
        <f t="shared" si="3"/>
        <v>0</v>
      </c>
      <c r="F101" s="32"/>
      <c r="G101" s="32"/>
      <c r="H101" s="65"/>
      <c r="I101" s="32"/>
      <c r="J101" s="32"/>
      <c r="K101" s="32"/>
      <c r="L101" s="32"/>
      <c r="M101" s="32"/>
      <c r="N101" s="32"/>
      <c r="O101" s="32"/>
      <c r="P101" s="15"/>
      <c r="Q101" s="32"/>
      <c r="R101" s="15"/>
      <c r="S101" s="32"/>
      <c r="T101" s="15"/>
      <c r="U101" s="32"/>
      <c r="V101" s="15"/>
      <c r="W101" s="32"/>
      <c r="X101" s="15"/>
    </row>
    <row r="102" spans="1:24" ht="15.75" customHeight="1">
      <c r="A102" s="137">
        <v>73</v>
      </c>
      <c r="B102" s="142" t="s">
        <v>53</v>
      </c>
      <c r="C102" s="144" t="s">
        <v>54</v>
      </c>
      <c r="D102" s="3" t="s">
        <v>65</v>
      </c>
      <c r="E102" s="31">
        <f t="shared" si="3"/>
        <v>0</v>
      </c>
      <c r="F102" s="31"/>
      <c r="G102" s="31"/>
      <c r="H102" s="63"/>
      <c r="I102" s="31"/>
      <c r="J102" s="31"/>
      <c r="K102" s="31"/>
      <c r="L102" s="31"/>
      <c r="M102" s="31"/>
      <c r="N102" s="31"/>
      <c r="O102" s="31"/>
      <c r="P102" s="15"/>
      <c r="Q102" s="31"/>
      <c r="R102" s="15"/>
      <c r="S102" s="31"/>
      <c r="T102" s="15"/>
      <c r="U102" s="31"/>
      <c r="V102" s="15"/>
      <c r="W102" s="31"/>
      <c r="X102" s="15"/>
    </row>
    <row r="103" spans="1:24" ht="33" customHeight="1">
      <c r="A103" s="138"/>
      <c r="B103" s="143"/>
      <c r="C103" s="145"/>
      <c r="D103" s="1" t="s">
        <v>21</v>
      </c>
      <c r="E103" s="15">
        <f t="shared" si="3"/>
        <v>0</v>
      </c>
      <c r="F103" s="15"/>
      <c r="G103" s="15"/>
      <c r="H103" s="64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</row>
    <row r="104" spans="1:24" ht="31.5">
      <c r="A104" s="83">
        <v>74</v>
      </c>
      <c r="B104" s="1"/>
      <c r="C104" s="6" t="s">
        <v>7</v>
      </c>
      <c r="D104" s="8"/>
      <c r="E104" s="15">
        <f t="shared" si="3"/>
        <v>0</v>
      </c>
      <c r="F104" s="15"/>
      <c r="G104" s="15"/>
      <c r="H104" s="64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</row>
    <row r="105" spans="1:24" ht="15.75">
      <c r="A105" s="83">
        <v>75</v>
      </c>
      <c r="B105" s="1"/>
      <c r="C105" s="6" t="s">
        <v>8</v>
      </c>
      <c r="D105" s="8"/>
      <c r="E105" s="15">
        <f t="shared" si="3"/>
        <v>0</v>
      </c>
      <c r="F105" s="15"/>
      <c r="G105" s="15"/>
      <c r="H105" s="64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</row>
    <row r="106" spans="1:24" ht="16.5" thickBot="1">
      <c r="A106" s="83">
        <v>76</v>
      </c>
      <c r="B106" s="22"/>
      <c r="C106" s="25" t="s">
        <v>9</v>
      </c>
      <c r="D106" s="30"/>
      <c r="E106" s="32">
        <f t="shared" si="3"/>
        <v>0</v>
      </c>
      <c r="F106" s="32"/>
      <c r="G106" s="32"/>
      <c r="H106" s="65"/>
      <c r="I106" s="32"/>
      <c r="J106" s="32"/>
      <c r="K106" s="32"/>
      <c r="L106" s="32"/>
      <c r="M106" s="32"/>
      <c r="N106" s="32"/>
      <c r="O106" s="32"/>
      <c r="P106" s="15"/>
      <c r="Q106" s="32"/>
      <c r="R106" s="15"/>
      <c r="S106" s="32"/>
      <c r="T106" s="15"/>
      <c r="U106" s="32"/>
      <c r="V106" s="15"/>
      <c r="W106" s="32"/>
      <c r="X106" s="15"/>
    </row>
    <row r="107" spans="1:24" ht="15.75" customHeight="1">
      <c r="A107" s="137">
        <v>77</v>
      </c>
      <c r="B107" s="142" t="s">
        <v>55</v>
      </c>
      <c r="C107" s="144" t="s">
        <v>56</v>
      </c>
      <c r="D107" s="3" t="s">
        <v>65</v>
      </c>
      <c r="E107" s="31">
        <f t="shared" si="3"/>
        <v>0</v>
      </c>
      <c r="F107" s="31"/>
      <c r="G107" s="31"/>
      <c r="H107" s="63"/>
      <c r="I107" s="31"/>
      <c r="J107" s="31"/>
      <c r="K107" s="31"/>
      <c r="L107" s="31"/>
      <c r="M107" s="31"/>
      <c r="N107" s="31"/>
      <c r="O107" s="31"/>
      <c r="P107" s="15"/>
      <c r="Q107" s="31"/>
      <c r="R107" s="15"/>
      <c r="S107" s="31"/>
      <c r="T107" s="15"/>
      <c r="U107" s="31"/>
      <c r="V107" s="15"/>
      <c r="W107" s="31"/>
      <c r="X107" s="15"/>
    </row>
    <row r="108" spans="1:24" ht="63" customHeight="1">
      <c r="A108" s="138"/>
      <c r="B108" s="143"/>
      <c r="C108" s="145"/>
      <c r="D108" s="1" t="s">
        <v>21</v>
      </c>
      <c r="E108" s="15">
        <f t="shared" si="3"/>
        <v>0</v>
      </c>
      <c r="F108" s="15"/>
      <c r="G108" s="15"/>
      <c r="H108" s="64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</row>
    <row r="109" spans="1:24" ht="31.5">
      <c r="A109" s="83">
        <v>78</v>
      </c>
      <c r="B109" s="1"/>
      <c r="C109" s="6" t="s">
        <v>7</v>
      </c>
      <c r="D109" s="8"/>
      <c r="E109" s="15">
        <f t="shared" si="3"/>
        <v>0</v>
      </c>
      <c r="F109" s="15"/>
      <c r="G109" s="15"/>
      <c r="H109" s="64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</row>
    <row r="110" spans="1:24" ht="15.75">
      <c r="A110" s="83">
        <v>79</v>
      </c>
      <c r="B110" s="1"/>
      <c r="C110" s="6" t="s">
        <v>8</v>
      </c>
      <c r="D110" s="8"/>
      <c r="E110" s="15">
        <f t="shared" si="3"/>
        <v>0</v>
      </c>
      <c r="F110" s="15"/>
      <c r="G110" s="15"/>
      <c r="H110" s="64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</row>
    <row r="111" spans="1:24" ht="16.5" thickBot="1">
      <c r="A111" s="83">
        <v>80</v>
      </c>
      <c r="B111" s="22"/>
      <c r="C111" s="25" t="s">
        <v>9</v>
      </c>
      <c r="D111" s="30"/>
      <c r="E111" s="32">
        <f t="shared" si="3"/>
        <v>0</v>
      </c>
      <c r="F111" s="32"/>
      <c r="G111" s="32"/>
      <c r="H111" s="65"/>
      <c r="I111" s="32"/>
      <c r="J111" s="32"/>
      <c r="K111" s="32"/>
      <c r="L111" s="32"/>
      <c r="M111" s="32"/>
      <c r="N111" s="32"/>
      <c r="O111" s="32"/>
      <c r="P111" s="15"/>
      <c r="Q111" s="32"/>
      <c r="R111" s="15"/>
      <c r="S111" s="32"/>
      <c r="T111" s="15"/>
      <c r="U111" s="32"/>
      <c r="V111" s="15"/>
      <c r="W111" s="32"/>
      <c r="X111" s="15"/>
    </row>
    <row r="112" spans="1:24" ht="15.75" customHeight="1">
      <c r="A112" s="137">
        <v>81</v>
      </c>
      <c r="B112" s="142" t="s">
        <v>57</v>
      </c>
      <c r="C112" s="144" t="s">
        <v>58</v>
      </c>
      <c r="D112" s="3" t="s">
        <v>65</v>
      </c>
      <c r="E112" s="31">
        <f t="shared" si="3"/>
        <v>0</v>
      </c>
      <c r="F112" s="31"/>
      <c r="G112" s="31"/>
      <c r="H112" s="63"/>
      <c r="I112" s="31"/>
      <c r="J112" s="31"/>
      <c r="K112" s="31"/>
      <c r="L112" s="31"/>
      <c r="M112" s="31"/>
      <c r="N112" s="31"/>
      <c r="O112" s="31"/>
      <c r="P112" s="15"/>
      <c r="Q112" s="31"/>
      <c r="R112" s="15"/>
      <c r="S112" s="31"/>
      <c r="T112" s="15"/>
      <c r="U112" s="31"/>
      <c r="V112" s="15"/>
      <c r="W112" s="31"/>
      <c r="X112" s="15"/>
    </row>
    <row r="113" spans="1:24" ht="35.25" customHeight="1">
      <c r="A113" s="138"/>
      <c r="B113" s="143"/>
      <c r="C113" s="145"/>
      <c r="D113" s="1" t="s">
        <v>21</v>
      </c>
      <c r="E113" s="15">
        <f t="shared" si="3"/>
        <v>0</v>
      </c>
      <c r="F113" s="15"/>
      <c r="G113" s="15"/>
      <c r="H113" s="64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</row>
    <row r="114" spans="1:24" ht="31.5">
      <c r="A114" s="83">
        <v>82</v>
      </c>
      <c r="B114" s="1"/>
      <c r="C114" s="6" t="s">
        <v>7</v>
      </c>
      <c r="D114" s="8"/>
      <c r="E114" s="15">
        <f t="shared" si="3"/>
        <v>0</v>
      </c>
      <c r="F114" s="15"/>
      <c r="G114" s="15"/>
      <c r="H114" s="64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</row>
    <row r="115" spans="1:24" ht="15.75">
      <c r="A115" s="83">
        <v>83</v>
      </c>
      <c r="B115" s="1"/>
      <c r="C115" s="6" t="s">
        <v>8</v>
      </c>
      <c r="D115" s="8"/>
      <c r="E115" s="15">
        <f t="shared" si="3"/>
        <v>0</v>
      </c>
      <c r="F115" s="15"/>
      <c r="G115" s="15"/>
      <c r="H115" s="64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</row>
    <row r="116" spans="1:24" ht="16.5" thickBot="1">
      <c r="A116" s="83">
        <v>84</v>
      </c>
      <c r="B116" s="22"/>
      <c r="C116" s="25" t="s">
        <v>9</v>
      </c>
      <c r="D116" s="30"/>
      <c r="E116" s="32">
        <f t="shared" si="3"/>
        <v>0</v>
      </c>
      <c r="F116" s="32"/>
      <c r="G116" s="32"/>
      <c r="H116" s="65"/>
      <c r="I116" s="32"/>
      <c r="J116" s="32"/>
      <c r="K116" s="32"/>
      <c r="L116" s="32"/>
      <c r="M116" s="32"/>
      <c r="N116" s="32"/>
      <c r="O116" s="32"/>
      <c r="P116" s="15"/>
      <c r="Q116" s="32"/>
      <c r="R116" s="15"/>
      <c r="S116" s="32"/>
      <c r="T116" s="15"/>
      <c r="U116" s="32"/>
      <c r="V116" s="15"/>
      <c r="W116" s="32"/>
      <c r="X116" s="15"/>
    </row>
    <row r="117" spans="1:24" ht="15.75" customHeight="1">
      <c r="A117" s="137">
        <v>85</v>
      </c>
      <c r="B117" s="142" t="s">
        <v>59</v>
      </c>
      <c r="C117" s="144" t="s">
        <v>60</v>
      </c>
      <c r="D117" s="3" t="s">
        <v>65</v>
      </c>
      <c r="E117" s="31">
        <f t="shared" si="3"/>
        <v>0</v>
      </c>
      <c r="F117" s="31"/>
      <c r="G117" s="31"/>
      <c r="H117" s="63"/>
      <c r="I117" s="31"/>
      <c r="J117" s="31"/>
      <c r="K117" s="31"/>
      <c r="L117" s="31"/>
      <c r="M117" s="31"/>
      <c r="N117" s="31"/>
      <c r="O117" s="31"/>
      <c r="P117" s="15"/>
      <c r="Q117" s="31"/>
      <c r="R117" s="15"/>
      <c r="S117" s="31"/>
      <c r="T117" s="15"/>
      <c r="U117" s="31"/>
      <c r="V117" s="15"/>
      <c r="W117" s="31"/>
      <c r="X117" s="15"/>
    </row>
    <row r="118" spans="1:24" ht="30.75" customHeight="1">
      <c r="A118" s="138"/>
      <c r="B118" s="143"/>
      <c r="C118" s="145"/>
      <c r="D118" s="1" t="s">
        <v>21</v>
      </c>
      <c r="E118" s="15">
        <f t="shared" si="3"/>
        <v>0</v>
      </c>
      <c r="F118" s="15"/>
      <c r="G118" s="15"/>
      <c r="H118" s="64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</row>
    <row r="119" spans="1:24" ht="31.5">
      <c r="A119" s="83">
        <v>86</v>
      </c>
      <c r="B119" s="1"/>
      <c r="C119" s="6" t="s">
        <v>7</v>
      </c>
      <c r="D119" s="8"/>
      <c r="E119" s="15">
        <f t="shared" si="3"/>
        <v>0</v>
      </c>
      <c r="F119" s="15"/>
      <c r="G119" s="15"/>
      <c r="H119" s="64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</row>
    <row r="120" spans="1:24" ht="15.75">
      <c r="A120" s="83">
        <v>87</v>
      </c>
      <c r="B120" s="1"/>
      <c r="C120" s="6" t="s">
        <v>8</v>
      </c>
      <c r="D120" s="8"/>
      <c r="E120" s="15">
        <f t="shared" si="3"/>
        <v>0</v>
      </c>
      <c r="F120" s="15"/>
      <c r="G120" s="15"/>
      <c r="H120" s="64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</row>
    <row r="121" spans="1:24" ht="16.5" thickBot="1">
      <c r="A121" s="83">
        <v>88</v>
      </c>
      <c r="B121" s="22"/>
      <c r="C121" s="25" t="s">
        <v>9</v>
      </c>
      <c r="D121" s="30"/>
      <c r="E121" s="32">
        <f t="shared" si="3"/>
        <v>0</v>
      </c>
      <c r="F121" s="32"/>
      <c r="G121" s="32"/>
      <c r="H121" s="65"/>
      <c r="I121" s="32"/>
      <c r="J121" s="32"/>
      <c r="K121" s="32"/>
      <c r="L121" s="32"/>
      <c r="M121" s="32"/>
      <c r="N121" s="32"/>
      <c r="O121" s="32"/>
      <c r="P121" s="15"/>
      <c r="Q121" s="32"/>
      <c r="R121" s="15"/>
      <c r="S121" s="32"/>
      <c r="T121" s="15"/>
      <c r="U121" s="32"/>
      <c r="V121" s="15"/>
      <c r="W121" s="32"/>
      <c r="X121" s="15"/>
    </row>
    <row r="122" spans="1:24" ht="15.75" customHeight="1">
      <c r="A122" s="137">
        <v>89</v>
      </c>
      <c r="B122" s="142" t="s">
        <v>61</v>
      </c>
      <c r="C122" s="144" t="s">
        <v>62</v>
      </c>
      <c r="D122" s="3" t="s">
        <v>65</v>
      </c>
      <c r="E122" s="31">
        <v>6.5</v>
      </c>
      <c r="F122" s="31"/>
      <c r="G122" s="31"/>
      <c r="H122" s="63"/>
      <c r="I122" s="31"/>
      <c r="J122" s="31"/>
      <c r="K122" s="31"/>
      <c r="L122" s="31"/>
      <c r="M122" s="31"/>
      <c r="N122" s="31"/>
      <c r="O122" s="31"/>
      <c r="P122" s="15"/>
      <c r="Q122" s="31">
        <v>0</v>
      </c>
      <c r="R122" s="15"/>
      <c r="S122" s="31">
        <v>0</v>
      </c>
      <c r="T122" s="15"/>
      <c r="U122" s="31">
        <v>6.5</v>
      </c>
      <c r="V122" s="15"/>
      <c r="W122" s="31">
        <v>0</v>
      </c>
      <c r="X122" s="15"/>
    </row>
    <row r="123" spans="1:24" ht="34.5" customHeight="1">
      <c r="A123" s="138"/>
      <c r="B123" s="143"/>
      <c r="C123" s="145"/>
      <c r="D123" s="1" t="s">
        <v>21</v>
      </c>
      <c r="E123" s="15">
        <v>19889.75</v>
      </c>
      <c r="F123" s="15"/>
      <c r="G123" s="15"/>
      <c r="H123" s="64"/>
      <c r="I123" s="15"/>
      <c r="J123" s="15"/>
      <c r="K123" s="15"/>
      <c r="L123" s="15"/>
      <c r="M123" s="15"/>
      <c r="O123" s="15"/>
      <c r="P123" s="15" t="s">
        <v>143</v>
      </c>
      <c r="Q123" s="15">
        <v>0</v>
      </c>
      <c r="R123" s="15" t="s">
        <v>143</v>
      </c>
      <c r="S123" s="15">
        <v>0</v>
      </c>
      <c r="T123" s="15" t="s">
        <v>143</v>
      </c>
      <c r="U123" s="15">
        <v>19889.75</v>
      </c>
      <c r="V123" s="15" t="s">
        <v>143</v>
      </c>
      <c r="W123" s="15">
        <v>0</v>
      </c>
      <c r="X123" s="15" t="s">
        <v>143</v>
      </c>
    </row>
    <row r="124" spans="1:24" ht="31.5">
      <c r="A124" s="83">
        <v>90</v>
      </c>
      <c r="B124" s="1"/>
      <c r="C124" s="6" t="s">
        <v>7</v>
      </c>
      <c r="D124" s="8"/>
      <c r="E124" s="15">
        <v>0</v>
      </c>
      <c r="F124" s="15"/>
      <c r="G124" s="15"/>
      <c r="H124" s="64"/>
      <c r="I124" s="15"/>
      <c r="J124" s="15"/>
      <c r="K124" s="15"/>
      <c r="L124" s="15"/>
      <c r="M124" s="15"/>
      <c r="N124" s="15"/>
      <c r="O124" s="15"/>
      <c r="P124" s="15"/>
      <c r="Q124" s="15">
        <v>0</v>
      </c>
      <c r="R124" s="15"/>
      <c r="S124" s="15">
        <v>0</v>
      </c>
      <c r="T124" s="15"/>
      <c r="U124" s="15">
        <v>0</v>
      </c>
      <c r="V124" s="15"/>
      <c r="W124" s="15">
        <v>0</v>
      </c>
      <c r="X124" s="15"/>
    </row>
    <row r="125" spans="1:24" ht="15.75">
      <c r="A125" s="83">
        <v>91</v>
      </c>
      <c r="B125" s="1"/>
      <c r="C125" s="6" t="s">
        <v>8</v>
      </c>
      <c r="D125" s="8"/>
      <c r="E125" s="61">
        <f>E123*97%</f>
        <v>19293.0575</v>
      </c>
      <c r="F125" s="15"/>
      <c r="G125" s="15"/>
      <c r="H125" s="64"/>
      <c r="I125" s="15"/>
      <c r="J125" s="15"/>
      <c r="K125" s="15"/>
      <c r="L125" s="15"/>
      <c r="M125" s="15"/>
      <c r="O125" s="61"/>
      <c r="P125" s="15" t="s">
        <v>143</v>
      </c>
      <c r="Q125" s="61">
        <f>Q123*97%</f>
        <v>0</v>
      </c>
      <c r="R125" s="15" t="s">
        <v>143</v>
      </c>
      <c r="S125" s="61">
        <f>S123*97%</f>
        <v>0</v>
      </c>
      <c r="T125" s="15" t="s">
        <v>143</v>
      </c>
      <c r="U125" s="61">
        <v>19293.06</v>
      </c>
      <c r="V125" s="115" t="s">
        <v>143</v>
      </c>
      <c r="W125" s="61">
        <f>W123*97%</f>
        <v>0</v>
      </c>
      <c r="X125" s="15" t="s">
        <v>143</v>
      </c>
    </row>
    <row r="126" spans="1:24" ht="16.5" thickBot="1">
      <c r="A126" s="83">
        <v>92</v>
      </c>
      <c r="B126" s="22"/>
      <c r="C126" s="25" t="s">
        <v>9</v>
      </c>
      <c r="D126" s="30"/>
      <c r="E126" s="62">
        <f>E123*3%</f>
        <v>596.6925</v>
      </c>
      <c r="F126" s="32"/>
      <c r="G126" s="32"/>
      <c r="H126" s="65"/>
      <c r="I126" s="32"/>
      <c r="J126" s="32"/>
      <c r="K126" s="32"/>
      <c r="L126" s="32"/>
      <c r="M126" s="32"/>
      <c r="N126" s="32"/>
      <c r="O126" s="62"/>
      <c r="P126" s="15"/>
      <c r="Q126" s="62">
        <f>Q123*3%</f>
        <v>0</v>
      </c>
      <c r="R126" s="15"/>
      <c r="S126" s="62">
        <f>S123*3%</f>
        <v>0</v>
      </c>
      <c r="T126" s="15"/>
      <c r="U126" s="62">
        <v>596.69</v>
      </c>
      <c r="V126" s="115"/>
      <c r="W126" s="62">
        <f>W123*3%</f>
        <v>0</v>
      </c>
      <c r="X126" s="15"/>
    </row>
    <row r="127" spans="1:24" ht="15.75" customHeight="1">
      <c r="A127" s="137">
        <v>93</v>
      </c>
      <c r="B127" s="142" t="s">
        <v>63</v>
      </c>
      <c r="C127" s="144" t="s">
        <v>64</v>
      </c>
      <c r="D127" s="3" t="s">
        <v>65</v>
      </c>
      <c r="E127" s="31">
        <f t="shared" si="3"/>
        <v>10.432</v>
      </c>
      <c r="F127" s="31"/>
      <c r="G127" s="31"/>
      <c r="H127" s="63"/>
      <c r="I127" s="31"/>
      <c r="J127" s="31"/>
      <c r="K127" s="31"/>
      <c r="L127" s="31"/>
      <c r="M127" s="31"/>
      <c r="N127" s="31"/>
      <c r="O127" s="127">
        <v>10.432</v>
      </c>
      <c r="P127" s="15"/>
      <c r="Q127" s="31"/>
      <c r="R127" s="15"/>
      <c r="S127" s="31"/>
      <c r="T127" s="15"/>
      <c r="U127" s="31"/>
      <c r="V127" s="15"/>
      <c r="W127" s="31"/>
      <c r="X127" s="15"/>
    </row>
    <row r="128" spans="1:24" ht="34.5" customHeight="1">
      <c r="A128" s="138"/>
      <c r="B128" s="143"/>
      <c r="C128" s="145"/>
      <c r="D128" s="1" t="s">
        <v>21</v>
      </c>
      <c r="E128" s="15">
        <f t="shared" si="3"/>
        <v>21257.57</v>
      </c>
      <c r="F128" s="15"/>
      <c r="G128" s="15"/>
      <c r="H128" s="64"/>
      <c r="I128" s="15"/>
      <c r="J128" s="15"/>
      <c r="K128" s="15"/>
      <c r="L128" s="15"/>
      <c r="M128" s="15"/>
      <c r="N128" s="64" t="s">
        <v>143</v>
      </c>
      <c r="O128" s="113">
        <v>21257.57</v>
      </c>
      <c r="P128" s="64"/>
      <c r="Q128" s="64"/>
      <c r="R128" s="64"/>
      <c r="S128" s="64"/>
      <c r="T128" s="64"/>
      <c r="U128" s="64"/>
      <c r="V128" s="64"/>
      <c r="W128" s="64"/>
      <c r="X128" s="64"/>
    </row>
    <row r="129" spans="1:24" ht="31.5">
      <c r="A129" s="83">
        <v>94</v>
      </c>
      <c r="B129" s="1"/>
      <c r="C129" s="6" t="s">
        <v>7</v>
      </c>
      <c r="D129" s="8"/>
      <c r="E129" s="15">
        <f t="shared" si="3"/>
        <v>0</v>
      </c>
      <c r="F129" s="15"/>
      <c r="G129" s="15"/>
      <c r="H129" s="64"/>
      <c r="I129" s="15"/>
      <c r="J129" s="15"/>
      <c r="K129" s="15"/>
      <c r="L129" s="15"/>
      <c r="M129" s="15"/>
      <c r="N129" s="15"/>
      <c r="O129" s="113">
        <v>0</v>
      </c>
      <c r="P129" s="15"/>
      <c r="Q129" s="15"/>
      <c r="R129" s="15"/>
      <c r="S129" s="15"/>
      <c r="T129" s="15"/>
      <c r="U129" s="15"/>
      <c r="V129" s="15"/>
      <c r="W129" s="15"/>
      <c r="X129" s="15"/>
    </row>
    <row r="130" spans="1:24" ht="15.75">
      <c r="A130" s="83">
        <v>95</v>
      </c>
      <c r="B130" s="1"/>
      <c r="C130" s="6" t="s">
        <v>8</v>
      </c>
      <c r="D130" s="8"/>
      <c r="E130" s="15">
        <f aca="true" t="shared" si="4" ref="E130:E161">F130+G130+H130+I130+K130+M130+O130</f>
        <v>20619.85</v>
      </c>
      <c r="F130" s="15"/>
      <c r="G130" s="15"/>
      <c r="H130" s="64"/>
      <c r="I130" s="15"/>
      <c r="J130" s="15"/>
      <c r="K130" s="15"/>
      <c r="L130" s="15"/>
      <c r="M130" s="15"/>
      <c r="N130" s="15" t="s">
        <v>143</v>
      </c>
      <c r="O130" s="113">
        <v>20619.85</v>
      </c>
      <c r="P130" s="8"/>
      <c r="Q130" s="15"/>
      <c r="R130" s="8"/>
      <c r="S130" s="15"/>
      <c r="T130" s="8"/>
      <c r="U130" s="15"/>
      <c r="V130" s="8"/>
      <c r="W130" s="15"/>
      <c r="X130" s="8"/>
    </row>
    <row r="131" spans="1:24" ht="16.5" thickBot="1">
      <c r="A131" s="83">
        <v>96</v>
      </c>
      <c r="B131" s="22"/>
      <c r="C131" s="25" t="s">
        <v>9</v>
      </c>
      <c r="D131" s="30"/>
      <c r="E131" s="32">
        <f t="shared" si="4"/>
        <v>637.72</v>
      </c>
      <c r="F131" s="32"/>
      <c r="G131" s="32"/>
      <c r="H131" s="65"/>
      <c r="I131" s="32"/>
      <c r="J131" s="32"/>
      <c r="K131" s="32"/>
      <c r="L131" s="32"/>
      <c r="M131" s="32"/>
      <c r="N131" s="32"/>
      <c r="O131" s="120">
        <v>637.72</v>
      </c>
      <c r="P131" s="15"/>
      <c r="Q131" s="32"/>
      <c r="R131" s="15"/>
      <c r="S131" s="32"/>
      <c r="T131" s="15"/>
      <c r="U131" s="32"/>
      <c r="V131" s="15"/>
      <c r="W131" s="32"/>
      <c r="X131" s="15"/>
    </row>
    <row r="132" spans="1:24" ht="15.75">
      <c r="A132" s="137">
        <v>97</v>
      </c>
      <c r="B132" s="142" t="s">
        <v>66</v>
      </c>
      <c r="C132" s="144" t="s">
        <v>67</v>
      </c>
      <c r="D132" s="3" t="s">
        <v>65</v>
      </c>
      <c r="E132" s="31">
        <f t="shared" si="4"/>
        <v>0</v>
      </c>
      <c r="F132" s="31"/>
      <c r="G132" s="31"/>
      <c r="H132" s="63"/>
      <c r="I132" s="31"/>
      <c r="J132" s="31"/>
      <c r="K132" s="31"/>
      <c r="L132" s="31"/>
      <c r="M132" s="31"/>
      <c r="N132" s="31"/>
      <c r="O132" s="31"/>
      <c r="P132" s="15"/>
      <c r="Q132" s="31"/>
      <c r="R132" s="15"/>
      <c r="S132" s="31"/>
      <c r="T132" s="15"/>
      <c r="U132" s="31"/>
      <c r="V132" s="15"/>
      <c r="W132" s="31"/>
      <c r="X132" s="15"/>
    </row>
    <row r="133" spans="1:24" ht="63.75" customHeight="1">
      <c r="A133" s="138"/>
      <c r="B133" s="143"/>
      <c r="C133" s="145"/>
      <c r="D133" s="1" t="s">
        <v>21</v>
      </c>
      <c r="E133" s="15">
        <f t="shared" si="4"/>
        <v>0</v>
      </c>
      <c r="F133" s="15"/>
      <c r="G133" s="15"/>
      <c r="H133" s="64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</row>
    <row r="134" spans="1:24" ht="31.5">
      <c r="A134" s="83">
        <v>98</v>
      </c>
      <c r="B134" s="1"/>
      <c r="C134" s="6" t="s">
        <v>7</v>
      </c>
      <c r="D134" s="8"/>
      <c r="E134" s="15">
        <f t="shared" si="4"/>
        <v>0</v>
      </c>
      <c r="F134" s="15"/>
      <c r="G134" s="15"/>
      <c r="H134" s="64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</row>
    <row r="135" spans="1:24" ht="15.75">
      <c r="A135" s="83">
        <v>99</v>
      </c>
      <c r="B135" s="1"/>
      <c r="C135" s="6" t="s">
        <v>8</v>
      </c>
      <c r="D135" s="8"/>
      <c r="E135" s="15">
        <f t="shared" si="4"/>
        <v>0</v>
      </c>
      <c r="F135" s="15"/>
      <c r="G135" s="15"/>
      <c r="H135" s="64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</row>
    <row r="136" spans="1:24" ht="16.5" thickBot="1">
      <c r="A136" s="83">
        <v>100</v>
      </c>
      <c r="B136" s="22"/>
      <c r="C136" s="25" t="s">
        <v>9</v>
      </c>
      <c r="D136" s="30"/>
      <c r="E136" s="32">
        <f t="shared" si="4"/>
        <v>0</v>
      </c>
      <c r="F136" s="32"/>
      <c r="G136" s="32"/>
      <c r="H136" s="65"/>
      <c r="I136" s="32"/>
      <c r="J136" s="32"/>
      <c r="K136" s="32"/>
      <c r="L136" s="32"/>
      <c r="M136" s="32"/>
      <c r="N136" s="32"/>
      <c r="O136" s="32"/>
      <c r="P136" s="15"/>
      <c r="Q136" s="32"/>
      <c r="R136" s="15"/>
      <c r="S136" s="32"/>
      <c r="T136" s="15"/>
      <c r="U136" s="32"/>
      <c r="V136" s="15"/>
      <c r="W136" s="32"/>
      <c r="X136" s="15"/>
    </row>
    <row r="137" spans="1:24" ht="15.75">
      <c r="A137" s="137">
        <v>101</v>
      </c>
      <c r="B137" s="142" t="s">
        <v>68</v>
      </c>
      <c r="C137" s="144" t="s">
        <v>69</v>
      </c>
      <c r="D137" s="3" t="s">
        <v>65</v>
      </c>
      <c r="E137" s="31">
        <f t="shared" si="4"/>
        <v>0</v>
      </c>
      <c r="F137" s="31"/>
      <c r="G137" s="31"/>
      <c r="H137" s="63"/>
      <c r="I137" s="31"/>
      <c r="J137" s="31"/>
      <c r="K137" s="31"/>
      <c r="L137" s="31"/>
      <c r="M137" s="31"/>
      <c r="N137" s="31"/>
      <c r="O137" s="31"/>
      <c r="P137" s="15"/>
      <c r="Q137" s="31"/>
      <c r="R137" s="15"/>
      <c r="S137" s="31"/>
      <c r="T137" s="15"/>
      <c r="U137" s="31"/>
      <c r="V137" s="15"/>
      <c r="W137" s="31"/>
      <c r="X137" s="15"/>
    </row>
    <row r="138" spans="1:24" ht="30.75" customHeight="1">
      <c r="A138" s="138"/>
      <c r="B138" s="143"/>
      <c r="C138" s="145"/>
      <c r="D138" s="1" t="s">
        <v>21</v>
      </c>
      <c r="E138" s="15">
        <f t="shared" si="4"/>
        <v>0</v>
      </c>
      <c r="F138" s="15"/>
      <c r="G138" s="15"/>
      <c r="H138" s="64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</row>
    <row r="139" spans="1:24" ht="31.5">
      <c r="A139" s="83">
        <v>102</v>
      </c>
      <c r="B139" s="1"/>
      <c r="C139" s="6" t="s">
        <v>7</v>
      </c>
      <c r="D139" s="8"/>
      <c r="E139" s="15">
        <f t="shared" si="4"/>
        <v>0</v>
      </c>
      <c r="F139" s="15"/>
      <c r="G139" s="15"/>
      <c r="H139" s="64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</row>
    <row r="140" spans="1:24" ht="15.75">
      <c r="A140" s="83">
        <v>103</v>
      </c>
      <c r="B140" s="1"/>
      <c r="C140" s="6" t="s">
        <v>8</v>
      </c>
      <c r="D140" s="8"/>
      <c r="E140" s="15">
        <f t="shared" si="4"/>
        <v>0</v>
      </c>
      <c r="F140" s="15"/>
      <c r="G140" s="15"/>
      <c r="H140" s="64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</row>
    <row r="141" spans="1:24" ht="16.5" thickBot="1">
      <c r="A141" s="83">
        <v>104</v>
      </c>
      <c r="B141" s="22"/>
      <c r="C141" s="25" t="s">
        <v>9</v>
      </c>
      <c r="D141" s="30"/>
      <c r="E141" s="32">
        <f t="shared" si="4"/>
        <v>0</v>
      </c>
      <c r="F141" s="32"/>
      <c r="G141" s="32"/>
      <c r="H141" s="65"/>
      <c r="I141" s="32"/>
      <c r="J141" s="32"/>
      <c r="K141" s="32"/>
      <c r="L141" s="32"/>
      <c r="M141" s="32"/>
      <c r="N141" s="32"/>
      <c r="O141" s="32"/>
      <c r="P141" s="15"/>
      <c r="Q141" s="32"/>
      <c r="R141" s="15"/>
      <c r="S141" s="32"/>
      <c r="T141" s="15"/>
      <c r="U141" s="32"/>
      <c r="V141" s="15"/>
      <c r="W141" s="32"/>
      <c r="X141" s="15"/>
    </row>
    <row r="142" spans="1:24" ht="15.75">
      <c r="A142" s="137">
        <v>105</v>
      </c>
      <c r="B142" s="142" t="s">
        <v>70</v>
      </c>
      <c r="C142" s="144" t="s">
        <v>71</v>
      </c>
      <c r="D142" s="3" t="s">
        <v>65</v>
      </c>
      <c r="E142" s="31">
        <f t="shared" si="4"/>
        <v>0</v>
      </c>
      <c r="F142" s="31"/>
      <c r="G142" s="31"/>
      <c r="H142" s="63"/>
      <c r="I142" s="31"/>
      <c r="J142" s="31"/>
      <c r="K142" s="31"/>
      <c r="L142" s="31"/>
      <c r="M142" s="31"/>
      <c r="N142" s="31"/>
      <c r="O142" s="31"/>
      <c r="P142" s="15"/>
      <c r="Q142" s="31"/>
      <c r="R142" s="15"/>
      <c r="S142" s="31"/>
      <c r="T142" s="15"/>
      <c r="U142" s="31"/>
      <c r="V142" s="15"/>
      <c r="W142" s="31"/>
      <c r="X142" s="15"/>
    </row>
    <row r="143" spans="1:24" ht="33" customHeight="1">
      <c r="A143" s="138"/>
      <c r="B143" s="143"/>
      <c r="C143" s="145"/>
      <c r="D143" s="1" t="s">
        <v>21</v>
      </c>
      <c r="E143" s="15">
        <f t="shared" si="4"/>
        <v>0</v>
      </c>
      <c r="F143" s="15"/>
      <c r="G143" s="15"/>
      <c r="H143" s="64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</row>
    <row r="144" spans="1:24" ht="31.5">
      <c r="A144" s="83">
        <v>106</v>
      </c>
      <c r="B144" s="1"/>
      <c r="C144" s="6" t="s">
        <v>7</v>
      </c>
      <c r="D144" s="8"/>
      <c r="E144" s="15">
        <f t="shared" si="4"/>
        <v>0</v>
      </c>
      <c r="F144" s="15"/>
      <c r="G144" s="15"/>
      <c r="H144" s="64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</row>
    <row r="145" spans="1:24" ht="15.75">
      <c r="A145" s="83">
        <v>107</v>
      </c>
      <c r="B145" s="1"/>
      <c r="C145" s="6" t="s">
        <v>8</v>
      </c>
      <c r="D145" s="8"/>
      <c r="E145" s="15">
        <f t="shared" si="4"/>
        <v>0</v>
      </c>
      <c r="F145" s="15"/>
      <c r="G145" s="15"/>
      <c r="H145" s="64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</row>
    <row r="146" spans="1:24" ht="16.5" thickBot="1">
      <c r="A146" s="83">
        <v>108</v>
      </c>
      <c r="B146" s="22"/>
      <c r="C146" s="25" t="s">
        <v>9</v>
      </c>
      <c r="D146" s="30"/>
      <c r="E146" s="32">
        <f t="shared" si="4"/>
        <v>0</v>
      </c>
      <c r="F146" s="32"/>
      <c r="G146" s="32"/>
      <c r="H146" s="65"/>
      <c r="I146" s="32"/>
      <c r="J146" s="32"/>
      <c r="K146" s="32"/>
      <c r="L146" s="32"/>
      <c r="M146" s="32"/>
      <c r="N146" s="32"/>
      <c r="O146" s="32"/>
      <c r="P146" s="15"/>
      <c r="Q146" s="32"/>
      <c r="R146" s="15"/>
      <c r="S146" s="32"/>
      <c r="T146" s="15"/>
      <c r="U146" s="32"/>
      <c r="V146" s="15"/>
      <c r="W146" s="32"/>
      <c r="X146" s="15"/>
    </row>
    <row r="147" spans="1:24" ht="15.75">
      <c r="A147" s="137">
        <v>109</v>
      </c>
      <c r="B147" s="142" t="s">
        <v>72</v>
      </c>
      <c r="C147" s="144" t="s">
        <v>73</v>
      </c>
      <c r="D147" s="3" t="s">
        <v>65</v>
      </c>
      <c r="E147" s="31">
        <f t="shared" si="4"/>
        <v>0</v>
      </c>
      <c r="F147" s="31"/>
      <c r="G147" s="31"/>
      <c r="H147" s="63"/>
      <c r="I147" s="31"/>
      <c r="J147" s="31"/>
      <c r="K147" s="31"/>
      <c r="L147" s="31"/>
      <c r="M147" s="31"/>
      <c r="N147" s="31"/>
      <c r="O147" s="31"/>
      <c r="P147" s="15"/>
      <c r="Q147" s="31"/>
      <c r="R147" s="15"/>
      <c r="S147" s="31"/>
      <c r="T147" s="15"/>
      <c r="U147" s="31"/>
      <c r="V147" s="15"/>
      <c r="W147" s="31"/>
      <c r="X147" s="15"/>
    </row>
    <row r="148" spans="1:24" ht="48" customHeight="1">
      <c r="A148" s="138"/>
      <c r="B148" s="143"/>
      <c r="C148" s="145"/>
      <c r="D148" s="1" t="s">
        <v>21</v>
      </c>
      <c r="E148" s="15">
        <f t="shared" si="4"/>
        <v>0</v>
      </c>
      <c r="F148" s="15"/>
      <c r="G148" s="15"/>
      <c r="H148" s="64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</row>
    <row r="149" spans="1:24" ht="31.5">
      <c r="A149" s="83">
        <v>110</v>
      </c>
      <c r="B149" s="1"/>
      <c r="C149" s="6" t="s">
        <v>7</v>
      </c>
      <c r="D149" s="8"/>
      <c r="E149" s="15">
        <f t="shared" si="4"/>
        <v>0</v>
      </c>
      <c r="F149" s="15"/>
      <c r="G149" s="15"/>
      <c r="H149" s="64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</row>
    <row r="150" spans="1:24" ht="15.75">
      <c r="A150" s="83">
        <v>111</v>
      </c>
      <c r="B150" s="1"/>
      <c r="C150" s="6" t="s">
        <v>8</v>
      </c>
      <c r="D150" s="8"/>
      <c r="E150" s="15">
        <f t="shared" si="4"/>
        <v>0</v>
      </c>
      <c r="F150" s="15"/>
      <c r="G150" s="15"/>
      <c r="H150" s="64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</row>
    <row r="151" spans="1:24" ht="16.5" thickBot="1">
      <c r="A151" s="83">
        <v>112</v>
      </c>
      <c r="B151" s="22"/>
      <c r="C151" s="25" t="s">
        <v>9</v>
      </c>
      <c r="D151" s="30"/>
      <c r="E151" s="32">
        <f t="shared" si="4"/>
        <v>0</v>
      </c>
      <c r="F151" s="32"/>
      <c r="G151" s="32"/>
      <c r="H151" s="65"/>
      <c r="I151" s="32"/>
      <c r="J151" s="32"/>
      <c r="K151" s="32"/>
      <c r="L151" s="32"/>
      <c r="M151" s="32"/>
      <c r="N151" s="32"/>
      <c r="O151" s="32"/>
      <c r="P151" s="15"/>
      <c r="Q151" s="32"/>
      <c r="R151" s="15"/>
      <c r="S151" s="32"/>
      <c r="T151" s="15"/>
      <c r="U151" s="32"/>
      <c r="V151" s="15"/>
      <c r="W151" s="32"/>
      <c r="X151" s="15"/>
    </row>
    <row r="152" spans="1:24" ht="15.75">
      <c r="A152" s="137">
        <v>113</v>
      </c>
      <c r="B152" s="142" t="s">
        <v>74</v>
      </c>
      <c r="C152" s="144" t="s">
        <v>75</v>
      </c>
      <c r="D152" s="3" t="s">
        <v>65</v>
      </c>
      <c r="E152" s="31">
        <f t="shared" si="4"/>
        <v>0</v>
      </c>
      <c r="F152" s="31"/>
      <c r="G152" s="31"/>
      <c r="H152" s="63"/>
      <c r="I152" s="31"/>
      <c r="J152" s="31"/>
      <c r="K152" s="31"/>
      <c r="L152" s="31"/>
      <c r="M152" s="31"/>
      <c r="N152" s="31"/>
      <c r="O152" s="31"/>
      <c r="P152" s="15"/>
      <c r="Q152" s="31"/>
      <c r="R152" s="15"/>
      <c r="S152" s="31"/>
      <c r="T152" s="15"/>
      <c r="U152" s="31"/>
      <c r="V152" s="15"/>
      <c r="W152" s="31"/>
      <c r="X152" s="15"/>
    </row>
    <row r="153" spans="1:24" ht="47.25" customHeight="1">
      <c r="A153" s="138"/>
      <c r="B153" s="143"/>
      <c r="C153" s="145"/>
      <c r="D153" s="1" t="s">
        <v>21</v>
      </c>
      <c r="E153" s="15">
        <f t="shared" si="4"/>
        <v>0</v>
      </c>
      <c r="F153" s="15"/>
      <c r="G153" s="15"/>
      <c r="H153" s="64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</row>
    <row r="154" spans="1:24" ht="31.5">
      <c r="A154" s="83">
        <v>114</v>
      </c>
      <c r="B154" s="1"/>
      <c r="C154" s="6" t="s">
        <v>7</v>
      </c>
      <c r="D154" s="8"/>
      <c r="E154" s="15">
        <f t="shared" si="4"/>
        <v>0</v>
      </c>
      <c r="F154" s="15"/>
      <c r="G154" s="15"/>
      <c r="H154" s="64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</row>
    <row r="155" spans="1:24" ht="15.75">
      <c r="A155" s="83">
        <v>115</v>
      </c>
      <c r="B155" s="1"/>
      <c r="C155" s="6" t="s">
        <v>8</v>
      </c>
      <c r="D155" s="8"/>
      <c r="E155" s="15">
        <f t="shared" si="4"/>
        <v>0</v>
      </c>
      <c r="F155" s="15"/>
      <c r="G155" s="15"/>
      <c r="H155" s="64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</row>
    <row r="156" spans="1:24" ht="16.5" thickBot="1">
      <c r="A156" s="83">
        <v>116</v>
      </c>
      <c r="B156" s="22"/>
      <c r="C156" s="25" t="s">
        <v>9</v>
      </c>
      <c r="D156" s="30"/>
      <c r="E156" s="32">
        <f t="shared" si="4"/>
        <v>0</v>
      </c>
      <c r="F156" s="32"/>
      <c r="G156" s="32"/>
      <c r="H156" s="65"/>
      <c r="I156" s="32"/>
      <c r="J156" s="32"/>
      <c r="K156" s="32"/>
      <c r="L156" s="32"/>
      <c r="M156" s="32"/>
      <c r="N156" s="32"/>
      <c r="O156" s="32"/>
      <c r="P156" s="15"/>
      <c r="Q156" s="32"/>
      <c r="R156" s="15"/>
      <c r="S156" s="32"/>
      <c r="T156" s="15"/>
      <c r="U156" s="32"/>
      <c r="V156" s="15"/>
      <c r="W156" s="32"/>
      <c r="X156" s="15"/>
    </row>
    <row r="157" spans="1:24" ht="15.75">
      <c r="A157" s="137">
        <v>117</v>
      </c>
      <c r="B157" s="142" t="s">
        <v>76</v>
      </c>
      <c r="C157" s="144" t="s">
        <v>77</v>
      </c>
      <c r="D157" s="3" t="s">
        <v>65</v>
      </c>
      <c r="E157" s="31">
        <f t="shared" si="4"/>
        <v>0</v>
      </c>
      <c r="F157" s="31"/>
      <c r="G157" s="31"/>
      <c r="H157" s="63"/>
      <c r="I157" s="31"/>
      <c r="J157" s="31"/>
      <c r="K157" s="31"/>
      <c r="L157" s="31"/>
      <c r="M157" s="31"/>
      <c r="N157" s="31"/>
      <c r="O157" s="31"/>
      <c r="P157" s="15"/>
      <c r="Q157" s="31"/>
      <c r="R157" s="15"/>
      <c r="S157" s="31"/>
      <c r="T157" s="15"/>
      <c r="U157" s="31"/>
      <c r="V157" s="15"/>
      <c r="W157" s="31"/>
      <c r="X157" s="15"/>
    </row>
    <row r="158" spans="1:24" ht="32.25" customHeight="1">
      <c r="A158" s="138"/>
      <c r="B158" s="143"/>
      <c r="C158" s="145"/>
      <c r="D158" s="1" t="s">
        <v>21</v>
      </c>
      <c r="E158" s="15">
        <f t="shared" si="4"/>
        <v>0</v>
      </c>
      <c r="F158" s="15"/>
      <c r="G158" s="15"/>
      <c r="H158" s="64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</row>
    <row r="159" spans="1:24" ht="31.5">
      <c r="A159" s="83">
        <v>118</v>
      </c>
      <c r="B159" s="1"/>
      <c r="C159" s="6" t="s">
        <v>7</v>
      </c>
      <c r="D159" s="8"/>
      <c r="E159" s="15">
        <f t="shared" si="4"/>
        <v>0</v>
      </c>
      <c r="F159" s="15"/>
      <c r="G159" s="15"/>
      <c r="H159" s="64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</row>
    <row r="160" spans="1:24" ht="15.75">
      <c r="A160" s="83">
        <v>119</v>
      </c>
      <c r="B160" s="1"/>
      <c r="C160" s="6" t="s">
        <v>8</v>
      </c>
      <c r="D160" s="8"/>
      <c r="E160" s="15">
        <f t="shared" si="4"/>
        <v>0</v>
      </c>
      <c r="F160" s="15"/>
      <c r="G160" s="15"/>
      <c r="H160" s="64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</row>
    <row r="161" spans="1:24" ht="16.5" thickBot="1">
      <c r="A161" s="83">
        <v>120</v>
      </c>
      <c r="B161" s="22"/>
      <c r="C161" s="25" t="s">
        <v>9</v>
      </c>
      <c r="D161" s="30"/>
      <c r="E161" s="32">
        <f t="shared" si="4"/>
        <v>0</v>
      </c>
      <c r="F161" s="32"/>
      <c r="G161" s="32"/>
      <c r="H161" s="65"/>
      <c r="I161" s="32"/>
      <c r="J161" s="32"/>
      <c r="K161" s="32"/>
      <c r="L161" s="32"/>
      <c r="M161" s="32"/>
      <c r="N161" s="32"/>
      <c r="O161" s="32"/>
      <c r="P161" s="15"/>
      <c r="Q161" s="32"/>
      <c r="R161" s="15"/>
      <c r="S161" s="32"/>
      <c r="T161" s="15"/>
      <c r="U161" s="32"/>
      <c r="V161" s="15"/>
      <c r="W161" s="32"/>
      <c r="X161" s="15"/>
    </row>
    <row r="162" spans="1:24" ht="15.75">
      <c r="A162" s="137">
        <v>121</v>
      </c>
      <c r="B162" s="142" t="s">
        <v>78</v>
      </c>
      <c r="C162" s="144" t="s">
        <v>79</v>
      </c>
      <c r="D162" s="3" t="s">
        <v>65</v>
      </c>
      <c r="E162" s="31">
        <f aca="true" t="shared" si="5" ref="E162:E194">F162+G162+H162+I162+K162+M162+O162</f>
        <v>0</v>
      </c>
      <c r="F162" s="31"/>
      <c r="G162" s="31"/>
      <c r="H162" s="63"/>
      <c r="I162" s="31"/>
      <c r="J162" s="31"/>
      <c r="K162" s="31"/>
      <c r="L162" s="31"/>
      <c r="M162" s="31"/>
      <c r="N162" s="31"/>
      <c r="O162" s="31"/>
      <c r="P162" s="15"/>
      <c r="Q162" s="31"/>
      <c r="R162" s="15"/>
      <c r="S162" s="31"/>
      <c r="T162" s="15"/>
      <c r="U162" s="31"/>
      <c r="V162" s="15"/>
      <c r="W162" s="31"/>
      <c r="X162" s="15"/>
    </row>
    <row r="163" spans="1:24" ht="31.5" customHeight="1">
      <c r="A163" s="138"/>
      <c r="B163" s="143"/>
      <c r="C163" s="145"/>
      <c r="D163" s="1" t="s">
        <v>21</v>
      </c>
      <c r="E163" s="15">
        <f t="shared" si="5"/>
        <v>0</v>
      </c>
      <c r="F163" s="15"/>
      <c r="G163" s="15"/>
      <c r="H163" s="64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</row>
    <row r="164" spans="1:24" ht="31.5">
      <c r="A164" s="83">
        <v>122</v>
      </c>
      <c r="B164" s="1"/>
      <c r="C164" s="6" t="s">
        <v>7</v>
      </c>
      <c r="D164" s="8"/>
      <c r="E164" s="15">
        <f t="shared" si="5"/>
        <v>0</v>
      </c>
      <c r="F164" s="15"/>
      <c r="G164" s="15"/>
      <c r="H164" s="64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</row>
    <row r="165" spans="1:24" ht="15.75">
      <c r="A165" s="83">
        <v>123</v>
      </c>
      <c r="B165" s="1"/>
      <c r="C165" s="6" t="s">
        <v>8</v>
      </c>
      <c r="D165" s="8"/>
      <c r="E165" s="15">
        <f t="shared" si="5"/>
        <v>0</v>
      </c>
      <c r="F165" s="15"/>
      <c r="G165" s="15"/>
      <c r="H165" s="64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</row>
    <row r="166" spans="1:24" ht="16.5" thickBot="1">
      <c r="A166" s="83">
        <v>124</v>
      </c>
      <c r="B166" s="22"/>
      <c r="C166" s="25" t="s">
        <v>9</v>
      </c>
      <c r="D166" s="30"/>
      <c r="E166" s="32">
        <f t="shared" si="5"/>
        <v>0</v>
      </c>
      <c r="F166" s="32"/>
      <c r="G166" s="32"/>
      <c r="H166" s="65"/>
      <c r="I166" s="32"/>
      <c r="J166" s="32"/>
      <c r="K166" s="32"/>
      <c r="L166" s="32"/>
      <c r="M166" s="32"/>
      <c r="N166" s="32"/>
      <c r="O166" s="32"/>
      <c r="P166" s="15"/>
      <c r="Q166" s="32"/>
      <c r="R166" s="15"/>
      <c r="S166" s="32"/>
      <c r="T166" s="15"/>
      <c r="U166" s="32"/>
      <c r="V166" s="15"/>
      <c r="W166" s="32"/>
      <c r="X166" s="15"/>
    </row>
    <row r="167" spans="1:24" ht="15.75">
      <c r="A167" s="137">
        <v>125</v>
      </c>
      <c r="B167" s="142" t="s">
        <v>80</v>
      </c>
      <c r="C167" s="144" t="s">
        <v>152</v>
      </c>
      <c r="D167" s="3" t="s">
        <v>65</v>
      </c>
      <c r="E167" s="31">
        <f t="shared" si="5"/>
        <v>8</v>
      </c>
      <c r="F167" s="31"/>
      <c r="G167" s="31"/>
      <c r="H167" s="63"/>
      <c r="I167" s="31"/>
      <c r="J167" s="31"/>
      <c r="K167" s="31"/>
      <c r="L167" s="31"/>
      <c r="M167" s="31"/>
      <c r="N167" s="31"/>
      <c r="O167" s="33">
        <v>8</v>
      </c>
      <c r="P167" s="15"/>
      <c r="Q167" s="33">
        <v>0</v>
      </c>
      <c r="R167" s="15"/>
      <c r="S167" s="33">
        <v>0</v>
      </c>
      <c r="T167" s="15"/>
      <c r="U167" s="33">
        <v>0</v>
      </c>
      <c r="V167" s="15"/>
      <c r="W167" s="33">
        <v>0</v>
      </c>
      <c r="X167" s="15"/>
    </row>
    <row r="168" spans="1:24" ht="78" customHeight="1">
      <c r="A168" s="138"/>
      <c r="B168" s="143"/>
      <c r="C168" s="145"/>
      <c r="D168" s="1" t="s">
        <v>21</v>
      </c>
      <c r="E168" s="15">
        <v>0</v>
      </c>
      <c r="F168" s="15"/>
      <c r="G168" s="15"/>
      <c r="H168" s="64"/>
      <c r="I168" s="15"/>
      <c r="J168" s="15"/>
      <c r="K168" s="15"/>
      <c r="L168" s="15"/>
      <c r="M168" s="15"/>
      <c r="N168" s="15"/>
      <c r="O168" s="15">
        <v>0</v>
      </c>
      <c r="P168" s="15"/>
      <c r="Q168" s="15">
        <v>0</v>
      </c>
      <c r="R168" s="15"/>
      <c r="S168" s="15">
        <v>0</v>
      </c>
      <c r="T168" s="15"/>
      <c r="U168" s="15">
        <v>0</v>
      </c>
      <c r="V168" s="15"/>
      <c r="W168" s="15">
        <v>0</v>
      </c>
      <c r="X168" s="15"/>
    </row>
    <row r="169" spans="1:24" ht="31.5">
      <c r="A169" s="83">
        <v>126</v>
      </c>
      <c r="B169" s="1"/>
      <c r="C169" s="6" t="s">
        <v>7</v>
      </c>
      <c r="D169" s="8"/>
      <c r="E169" s="15">
        <f t="shared" si="5"/>
        <v>0</v>
      </c>
      <c r="F169" s="15"/>
      <c r="G169" s="15"/>
      <c r="H169" s="64"/>
      <c r="I169" s="15"/>
      <c r="J169" s="15"/>
      <c r="K169" s="15"/>
      <c r="L169" s="15"/>
      <c r="M169" s="15"/>
      <c r="N169" s="15"/>
      <c r="O169" s="15">
        <v>0</v>
      </c>
      <c r="P169" s="15"/>
      <c r="Q169" s="15">
        <v>0</v>
      </c>
      <c r="R169" s="15"/>
      <c r="S169" s="15">
        <v>0</v>
      </c>
      <c r="T169" s="15"/>
      <c r="U169" s="15">
        <v>0</v>
      </c>
      <c r="V169" s="15"/>
      <c r="W169" s="15">
        <v>0</v>
      </c>
      <c r="X169" s="15"/>
    </row>
    <row r="170" spans="1:24" ht="15.75">
      <c r="A170" s="83">
        <v>127</v>
      </c>
      <c r="B170" s="1"/>
      <c r="C170" s="6" t="s">
        <v>8</v>
      </c>
      <c r="D170" s="8"/>
      <c r="E170" s="15">
        <f t="shared" si="5"/>
        <v>0</v>
      </c>
      <c r="F170" s="15"/>
      <c r="G170" s="15"/>
      <c r="H170" s="64"/>
      <c r="I170" s="15"/>
      <c r="J170" s="15"/>
      <c r="K170" s="15"/>
      <c r="L170" s="15"/>
      <c r="M170" s="15"/>
      <c r="N170" s="15"/>
      <c r="O170" s="15">
        <v>0</v>
      </c>
      <c r="P170" s="15"/>
      <c r="Q170" s="15">
        <v>0</v>
      </c>
      <c r="R170" s="15"/>
      <c r="S170" s="15">
        <v>0</v>
      </c>
      <c r="T170" s="15"/>
      <c r="U170" s="15">
        <v>0</v>
      </c>
      <c r="V170" s="15"/>
      <c r="W170" s="15">
        <v>0</v>
      </c>
      <c r="X170" s="15"/>
    </row>
    <row r="171" spans="1:24" ht="16.5" thickBot="1">
      <c r="A171" s="83">
        <v>128</v>
      </c>
      <c r="B171" s="22"/>
      <c r="C171" s="25" t="s">
        <v>9</v>
      </c>
      <c r="D171" s="30"/>
      <c r="E171" s="32">
        <f t="shared" si="5"/>
        <v>0</v>
      </c>
      <c r="F171" s="32"/>
      <c r="G171" s="32"/>
      <c r="H171" s="65"/>
      <c r="I171" s="32"/>
      <c r="J171" s="32"/>
      <c r="K171" s="32"/>
      <c r="L171" s="32"/>
      <c r="M171" s="32"/>
      <c r="N171" s="32"/>
      <c r="O171" s="32">
        <v>0</v>
      </c>
      <c r="P171" s="15"/>
      <c r="Q171" s="32">
        <v>0</v>
      </c>
      <c r="R171" s="15"/>
      <c r="S171" s="32">
        <v>0</v>
      </c>
      <c r="T171" s="15"/>
      <c r="U171" s="32">
        <v>0</v>
      </c>
      <c r="V171" s="15"/>
      <c r="W171" s="32">
        <v>0</v>
      </c>
      <c r="X171" s="15"/>
    </row>
    <row r="172" spans="1:24" ht="15.75">
      <c r="A172" s="137">
        <v>129</v>
      </c>
      <c r="B172" s="142" t="s">
        <v>81</v>
      </c>
      <c r="C172" s="144" t="s">
        <v>82</v>
      </c>
      <c r="D172" s="3" t="s">
        <v>65</v>
      </c>
      <c r="E172" s="31">
        <f t="shared" si="5"/>
        <v>0</v>
      </c>
      <c r="F172" s="31"/>
      <c r="G172" s="31"/>
      <c r="H172" s="63"/>
      <c r="I172" s="31"/>
      <c r="J172" s="31"/>
      <c r="K172" s="31"/>
      <c r="L172" s="31"/>
      <c r="M172" s="31"/>
      <c r="N172" s="31"/>
      <c r="O172" s="31"/>
      <c r="P172" s="15"/>
      <c r="Q172" s="31"/>
      <c r="R172" s="15"/>
      <c r="S172" s="31"/>
      <c r="T172" s="15"/>
      <c r="U172" s="31"/>
      <c r="V172" s="15"/>
      <c r="W172" s="31"/>
      <c r="X172" s="15"/>
    </row>
    <row r="173" spans="1:24" ht="48.75" customHeight="1">
      <c r="A173" s="138"/>
      <c r="B173" s="143"/>
      <c r="C173" s="145"/>
      <c r="D173" s="1" t="s">
        <v>21</v>
      </c>
      <c r="E173" s="15">
        <f t="shared" si="5"/>
        <v>0</v>
      </c>
      <c r="F173" s="15"/>
      <c r="G173" s="15"/>
      <c r="H173" s="64"/>
      <c r="I173" s="15"/>
      <c r="J173" s="15"/>
      <c r="K173" s="15"/>
      <c r="L173" s="15"/>
      <c r="M173" s="15"/>
      <c r="N173" s="15"/>
      <c r="O173" s="64"/>
      <c r="P173" s="64"/>
      <c r="Q173" s="64"/>
      <c r="R173" s="64"/>
      <c r="S173" s="64"/>
      <c r="T173" s="64"/>
      <c r="U173" s="64"/>
      <c r="V173" s="64"/>
      <c r="W173" s="64"/>
      <c r="X173" s="64"/>
    </row>
    <row r="174" spans="1:24" ht="31.5">
      <c r="A174" s="83">
        <v>130</v>
      </c>
      <c r="B174" s="1"/>
      <c r="C174" s="6" t="s">
        <v>7</v>
      </c>
      <c r="D174" s="8"/>
      <c r="E174" s="15">
        <f t="shared" si="5"/>
        <v>0</v>
      </c>
      <c r="F174" s="15"/>
      <c r="G174" s="15"/>
      <c r="H174" s="64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</row>
    <row r="175" spans="1:24" ht="15.75">
      <c r="A175" s="83">
        <v>131</v>
      </c>
      <c r="B175" s="1"/>
      <c r="C175" s="6" t="s">
        <v>8</v>
      </c>
      <c r="D175" s="8"/>
      <c r="E175" s="15">
        <f t="shared" si="5"/>
        <v>0</v>
      </c>
      <c r="F175" s="15"/>
      <c r="G175" s="15"/>
      <c r="H175" s="64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</row>
    <row r="176" spans="1:24" ht="16.5" thickBot="1">
      <c r="A176" s="83">
        <v>132</v>
      </c>
      <c r="B176" s="22"/>
      <c r="C176" s="25" t="s">
        <v>9</v>
      </c>
      <c r="D176" s="30"/>
      <c r="E176" s="32">
        <f t="shared" si="5"/>
        <v>0</v>
      </c>
      <c r="F176" s="32"/>
      <c r="G176" s="32"/>
      <c r="H176" s="65"/>
      <c r="I176" s="32"/>
      <c r="J176" s="32"/>
      <c r="K176" s="32"/>
      <c r="L176" s="32"/>
      <c r="M176" s="32"/>
      <c r="N176" s="32"/>
      <c r="O176" s="32"/>
      <c r="P176" s="15"/>
      <c r="Q176" s="32"/>
      <c r="R176" s="15"/>
      <c r="S176" s="32"/>
      <c r="T176" s="15"/>
      <c r="U176" s="32"/>
      <c r="V176" s="15"/>
      <c r="W176" s="32"/>
      <c r="X176" s="15"/>
    </row>
    <row r="177" spans="1:24" ht="15.75">
      <c r="A177" s="137">
        <v>133</v>
      </c>
      <c r="B177" s="142" t="s">
        <v>83</v>
      </c>
      <c r="C177" s="144" t="s">
        <v>84</v>
      </c>
      <c r="D177" s="3" t="s">
        <v>65</v>
      </c>
      <c r="E177" s="31">
        <f t="shared" si="5"/>
        <v>0</v>
      </c>
      <c r="F177" s="31"/>
      <c r="G177" s="31"/>
      <c r="H177" s="63"/>
      <c r="I177" s="31"/>
      <c r="J177" s="31"/>
      <c r="K177" s="31"/>
      <c r="L177" s="31"/>
      <c r="M177" s="31"/>
      <c r="N177" s="31"/>
      <c r="O177" s="31"/>
      <c r="P177" s="15"/>
      <c r="Q177" s="31"/>
      <c r="R177" s="15"/>
      <c r="S177" s="31"/>
      <c r="T177" s="15"/>
      <c r="U177" s="31"/>
      <c r="V177" s="15"/>
      <c r="W177" s="31"/>
      <c r="X177" s="15"/>
    </row>
    <row r="178" spans="1:24" ht="30" customHeight="1">
      <c r="A178" s="138"/>
      <c r="B178" s="143"/>
      <c r="C178" s="145"/>
      <c r="D178" s="1" t="s">
        <v>21</v>
      </c>
      <c r="E178" s="15">
        <f t="shared" si="5"/>
        <v>0</v>
      </c>
      <c r="F178" s="15"/>
      <c r="G178" s="15"/>
      <c r="H178" s="64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</row>
    <row r="179" spans="1:24" ht="31.5">
      <c r="A179" s="83">
        <v>134</v>
      </c>
      <c r="B179" s="1"/>
      <c r="C179" s="6" t="s">
        <v>7</v>
      </c>
      <c r="D179" s="8"/>
      <c r="E179" s="15">
        <f t="shared" si="5"/>
        <v>0</v>
      </c>
      <c r="F179" s="15"/>
      <c r="G179" s="15"/>
      <c r="H179" s="64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</row>
    <row r="180" spans="1:24" ht="15.75">
      <c r="A180" s="83">
        <v>135</v>
      </c>
      <c r="B180" s="1"/>
      <c r="C180" s="6" t="s">
        <v>8</v>
      </c>
      <c r="D180" s="8"/>
      <c r="E180" s="15">
        <f t="shared" si="5"/>
        <v>0</v>
      </c>
      <c r="F180" s="15"/>
      <c r="G180" s="15"/>
      <c r="H180" s="64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</row>
    <row r="181" spans="1:24" ht="16.5" thickBot="1">
      <c r="A181" s="83">
        <v>136</v>
      </c>
      <c r="B181" s="22"/>
      <c r="C181" s="25" t="s">
        <v>9</v>
      </c>
      <c r="D181" s="30"/>
      <c r="E181" s="32">
        <f t="shared" si="5"/>
        <v>0</v>
      </c>
      <c r="F181" s="32"/>
      <c r="G181" s="32"/>
      <c r="H181" s="65"/>
      <c r="I181" s="32"/>
      <c r="J181" s="32"/>
      <c r="K181" s="32"/>
      <c r="L181" s="32"/>
      <c r="M181" s="32"/>
      <c r="N181" s="32"/>
      <c r="O181" s="32"/>
      <c r="P181" s="15"/>
      <c r="Q181" s="32"/>
      <c r="R181" s="15"/>
      <c r="S181" s="32"/>
      <c r="T181" s="15"/>
      <c r="U181" s="32"/>
      <c r="V181" s="15"/>
      <c r="W181" s="32"/>
      <c r="X181" s="15"/>
    </row>
    <row r="182" spans="1:24" ht="15.75">
      <c r="A182" s="137">
        <v>137</v>
      </c>
      <c r="B182" s="142" t="s">
        <v>86</v>
      </c>
      <c r="C182" s="144" t="s">
        <v>85</v>
      </c>
      <c r="D182" s="3" t="s">
        <v>65</v>
      </c>
      <c r="E182" s="31">
        <f t="shared" si="5"/>
        <v>0</v>
      </c>
      <c r="F182" s="31"/>
      <c r="G182" s="31"/>
      <c r="H182" s="63"/>
      <c r="I182" s="31"/>
      <c r="J182" s="31"/>
      <c r="K182" s="31"/>
      <c r="L182" s="31"/>
      <c r="M182" s="31"/>
      <c r="N182" s="31"/>
      <c r="O182" s="31"/>
      <c r="P182" s="15"/>
      <c r="Q182" s="31"/>
      <c r="R182" s="15"/>
      <c r="S182" s="31"/>
      <c r="T182" s="15"/>
      <c r="U182" s="31"/>
      <c r="V182" s="15"/>
      <c r="W182" s="31"/>
      <c r="X182" s="15"/>
    </row>
    <row r="183" spans="1:24" ht="46.5" customHeight="1">
      <c r="A183" s="138"/>
      <c r="B183" s="143"/>
      <c r="C183" s="145"/>
      <c r="D183" s="1" t="s">
        <v>21</v>
      </c>
      <c r="E183" s="15">
        <f t="shared" si="5"/>
        <v>0</v>
      </c>
      <c r="F183" s="15"/>
      <c r="G183" s="15"/>
      <c r="H183" s="64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</row>
    <row r="184" spans="1:24" ht="31.5">
      <c r="A184" s="83">
        <v>138</v>
      </c>
      <c r="B184" s="1"/>
      <c r="C184" s="6" t="s">
        <v>7</v>
      </c>
      <c r="D184" s="8"/>
      <c r="E184" s="15">
        <f t="shared" si="5"/>
        <v>0</v>
      </c>
      <c r="F184" s="15"/>
      <c r="G184" s="15"/>
      <c r="H184" s="64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</row>
    <row r="185" spans="1:24" ht="15.75">
      <c r="A185" s="83">
        <v>139</v>
      </c>
      <c r="B185" s="1"/>
      <c r="C185" s="6" t="s">
        <v>8</v>
      </c>
      <c r="D185" s="8"/>
      <c r="E185" s="15">
        <f t="shared" si="5"/>
        <v>0</v>
      </c>
      <c r="F185" s="15"/>
      <c r="G185" s="15"/>
      <c r="H185" s="64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</row>
    <row r="186" spans="1:24" ht="16.5" thickBot="1">
      <c r="A186" s="83">
        <v>140</v>
      </c>
      <c r="B186" s="22"/>
      <c r="C186" s="25" t="s">
        <v>9</v>
      </c>
      <c r="D186" s="30"/>
      <c r="E186" s="32">
        <f t="shared" si="5"/>
        <v>0</v>
      </c>
      <c r="F186" s="32"/>
      <c r="G186" s="32"/>
      <c r="H186" s="65"/>
      <c r="I186" s="32"/>
      <c r="J186" s="32"/>
      <c r="K186" s="32"/>
      <c r="L186" s="32"/>
      <c r="M186" s="32"/>
      <c r="N186" s="32"/>
      <c r="O186" s="32"/>
      <c r="P186" s="15"/>
      <c r="Q186" s="32"/>
      <c r="R186" s="15"/>
      <c r="S186" s="32"/>
      <c r="T186" s="15"/>
      <c r="U186" s="32"/>
      <c r="V186" s="15"/>
      <c r="W186" s="32"/>
      <c r="X186" s="15"/>
    </row>
    <row r="187" spans="1:24" ht="15.75">
      <c r="A187" s="137">
        <v>141</v>
      </c>
      <c r="B187" s="142" t="s">
        <v>130</v>
      </c>
      <c r="C187" s="144" t="s">
        <v>139</v>
      </c>
      <c r="D187" s="3" t="s">
        <v>65</v>
      </c>
      <c r="E187" s="31">
        <f>F187+G187+H187+I187+K187+M187+O187</f>
        <v>1.2</v>
      </c>
      <c r="F187" s="31"/>
      <c r="G187" s="31"/>
      <c r="H187" s="63"/>
      <c r="I187" s="63"/>
      <c r="J187" s="63"/>
      <c r="K187" s="31">
        <v>1.2</v>
      </c>
      <c r="L187" s="31"/>
      <c r="M187" s="31"/>
      <c r="N187" s="31"/>
      <c r="O187" s="31"/>
      <c r="P187" s="15"/>
      <c r="Q187" s="31"/>
      <c r="R187" s="15"/>
      <c r="S187" s="31"/>
      <c r="T187" s="15"/>
      <c r="U187" s="31"/>
      <c r="V187" s="15"/>
      <c r="W187" s="31"/>
      <c r="X187" s="15"/>
    </row>
    <row r="188" spans="1:24" ht="126.75" customHeight="1">
      <c r="A188" s="138"/>
      <c r="B188" s="143"/>
      <c r="C188" s="145"/>
      <c r="D188" s="1" t="s">
        <v>21</v>
      </c>
      <c r="E188" s="15">
        <f>F188+G188+H188+I188+K188+M188+O188</f>
        <v>8048.219000000001</v>
      </c>
      <c r="F188" s="69"/>
      <c r="G188" s="69"/>
      <c r="H188" s="67"/>
      <c r="I188" s="121">
        <f>I189+I190+I191</f>
        <v>4823.31</v>
      </c>
      <c r="J188" s="67"/>
      <c r="K188" s="105">
        <f>K191</f>
        <v>3224.909</v>
      </c>
      <c r="L188" s="69"/>
      <c r="M188" s="69"/>
      <c r="N188" s="69"/>
      <c r="O188" s="69"/>
      <c r="P188" s="15"/>
      <c r="Q188" s="69"/>
      <c r="R188" s="15"/>
      <c r="S188" s="69"/>
      <c r="T188" s="15"/>
      <c r="U188" s="69"/>
      <c r="V188" s="15"/>
      <c r="W188" s="69"/>
      <c r="X188" s="15"/>
    </row>
    <row r="189" spans="1:24" ht="15.75">
      <c r="A189" s="83">
        <v>142</v>
      </c>
      <c r="B189" s="1"/>
      <c r="C189" s="6" t="s">
        <v>7</v>
      </c>
      <c r="D189" s="8"/>
      <c r="E189" s="15">
        <f>F189+G189+H189+I189+K189+M189+O189</f>
        <v>0</v>
      </c>
      <c r="F189" s="15"/>
      <c r="G189" s="15"/>
      <c r="H189" s="64"/>
      <c r="I189" s="112">
        <v>0</v>
      </c>
      <c r="J189" s="64"/>
      <c r="K189" s="104">
        <v>0</v>
      </c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</row>
    <row r="190" spans="1:24" ht="15.75">
      <c r="A190" s="83">
        <v>143</v>
      </c>
      <c r="B190" s="1"/>
      <c r="C190" s="6" t="s">
        <v>8</v>
      </c>
      <c r="D190" s="8"/>
      <c r="E190" s="15">
        <f>F190+G190+H190+I190+K190+M190+O190</f>
        <v>0</v>
      </c>
      <c r="F190" s="15"/>
      <c r="G190" s="15"/>
      <c r="H190" s="64"/>
      <c r="I190" s="112">
        <v>0</v>
      </c>
      <c r="J190" s="64"/>
      <c r="K190" s="104">
        <v>0</v>
      </c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</row>
    <row r="191" spans="1:24" ht="16.5" thickBot="1">
      <c r="A191" s="83">
        <v>144</v>
      </c>
      <c r="B191" s="22"/>
      <c r="C191" s="25" t="s">
        <v>9</v>
      </c>
      <c r="D191" s="30"/>
      <c r="E191" s="32">
        <f>F191+G191+H191+I191+K191+M191+O191</f>
        <v>8048.219000000001</v>
      </c>
      <c r="F191" s="32"/>
      <c r="G191" s="32"/>
      <c r="H191" s="65"/>
      <c r="I191" s="122">
        <v>4823.31</v>
      </c>
      <c r="J191" s="65"/>
      <c r="K191" s="160">
        <v>3224.909</v>
      </c>
      <c r="L191" s="32"/>
      <c r="M191" s="32"/>
      <c r="N191" s="32"/>
      <c r="O191" s="32"/>
      <c r="P191" s="15"/>
      <c r="Q191" s="32"/>
      <c r="R191" s="15"/>
      <c r="S191" s="32"/>
      <c r="T191" s="15"/>
      <c r="U191" s="32"/>
      <c r="V191" s="15"/>
      <c r="W191" s="32"/>
      <c r="X191" s="15"/>
    </row>
    <row r="192" spans="1:24" ht="15.75">
      <c r="A192" s="137">
        <v>145</v>
      </c>
      <c r="B192" s="142" t="s">
        <v>135</v>
      </c>
      <c r="C192" s="144" t="s">
        <v>134</v>
      </c>
      <c r="D192" s="3" t="s">
        <v>65</v>
      </c>
      <c r="E192" s="31">
        <v>10</v>
      </c>
      <c r="F192" s="20"/>
      <c r="G192" s="20"/>
      <c r="H192" s="58"/>
      <c r="I192" s="20"/>
      <c r="J192" s="20"/>
      <c r="K192" s="20"/>
      <c r="L192" s="20"/>
      <c r="M192" s="20"/>
      <c r="N192" s="20"/>
      <c r="O192" s="20"/>
      <c r="P192" s="18"/>
      <c r="Q192" s="20"/>
      <c r="R192" s="18"/>
      <c r="S192" s="20"/>
      <c r="T192" s="18"/>
      <c r="U192" s="20"/>
      <c r="V192" s="18"/>
      <c r="W192" s="20">
        <v>10</v>
      </c>
      <c r="X192" s="18"/>
    </row>
    <row r="193" spans="1:24" ht="32.25" customHeight="1">
      <c r="A193" s="138"/>
      <c r="B193" s="143"/>
      <c r="C193" s="145"/>
      <c r="D193" s="1" t="s">
        <v>21</v>
      </c>
      <c r="E193" s="15">
        <v>15000</v>
      </c>
      <c r="F193" s="41"/>
      <c r="G193" s="18"/>
      <c r="H193" s="56"/>
      <c r="I193" s="18"/>
      <c r="J193" s="18"/>
      <c r="K193" s="18"/>
      <c r="L193" s="18"/>
      <c r="M193" s="18"/>
      <c r="N193" s="64" t="s">
        <v>143</v>
      </c>
      <c r="O193" s="18"/>
      <c r="P193" s="18"/>
      <c r="Q193" s="18"/>
      <c r="R193" s="18"/>
      <c r="S193" s="18"/>
      <c r="T193" s="18"/>
      <c r="U193" s="18"/>
      <c r="V193" s="18"/>
      <c r="W193" s="18">
        <v>15000</v>
      </c>
      <c r="X193" s="18"/>
    </row>
    <row r="194" spans="1:24" ht="15.75">
      <c r="A194" s="83">
        <v>146</v>
      </c>
      <c r="B194" s="1"/>
      <c r="C194" s="6" t="s">
        <v>7</v>
      </c>
      <c r="D194" s="1"/>
      <c r="E194" s="15">
        <f t="shared" si="5"/>
        <v>0</v>
      </c>
      <c r="F194" s="18"/>
      <c r="G194" s="18"/>
      <c r="H194" s="56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>
        <v>0</v>
      </c>
      <c r="X194" s="18"/>
    </row>
    <row r="195" spans="1:24" ht="15.75">
      <c r="A195" s="83">
        <v>147</v>
      </c>
      <c r="B195" s="1"/>
      <c r="C195" s="6" t="s">
        <v>8</v>
      </c>
      <c r="D195" s="1"/>
      <c r="E195" s="15">
        <v>14550</v>
      </c>
      <c r="F195" s="18"/>
      <c r="G195" s="18"/>
      <c r="H195" s="56"/>
      <c r="I195" s="18"/>
      <c r="J195" s="18"/>
      <c r="K195" s="18"/>
      <c r="L195" s="18"/>
      <c r="M195" s="18"/>
      <c r="N195" s="64" t="s">
        <v>143</v>
      </c>
      <c r="O195" s="18"/>
      <c r="P195" s="18"/>
      <c r="Q195" s="18"/>
      <c r="R195" s="18"/>
      <c r="S195" s="18"/>
      <c r="T195" s="18"/>
      <c r="U195" s="18"/>
      <c r="V195" s="18"/>
      <c r="W195" s="18">
        <f>W193*97%</f>
        <v>14550</v>
      </c>
      <c r="X195" s="18"/>
    </row>
    <row r="196" spans="1:24" ht="16.5" thickBot="1">
      <c r="A196" s="83">
        <v>148</v>
      </c>
      <c r="B196" s="22"/>
      <c r="C196" s="25" t="s">
        <v>9</v>
      </c>
      <c r="D196" s="22"/>
      <c r="E196" s="32">
        <v>450</v>
      </c>
      <c r="F196" s="26"/>
      <c r="G196" s="26"/>
      <c r="H196" s="57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>
        <f>W193*3%</f>
        <v>450</v>
      </c>
      <c r="X196" s="26"/>
    </row>
    <row r="197" spans="1:24" ht="15.75">
      <c r="A197" s="83"/>
      <c r="B197" s="143" t="s">
        <v>138</v>
      </c>
      <c r="C197" s="157" t="s">
        <v>151</v>
      </c>
      <c r="D197" s="3" t="s">
        <v>65</v>
      </c>
      <c r="E197" s="20">
        <v>3</v>
      </c>
      <c r="F197" s="20"/>
      <c r="G197" s="20"/>
      <c r="H197" s="58"/>
      <c r="I197" s="20"/>
      <c r="J197" s="20"/>
      <c r="K197" s="20"/>
      <c r="L197" s="20"/>
      <c r="M197" s="20"/>
      <c r="N197" s="20"/>
      <c r="O197" s="20">
        <v>3</v>
      </c>
      <c r="P197" s="20"/>
      <c r="Q197" s="20"/>
      <c r="R197" s="20"/>
      <c r="S197" s="20"/>
      <c r="T197" s="20"/>
      <c r="U197" s="20"/>
      <c r="V197" s="20"/>
      <c r="W197" s="20"/>
      <c r="X197" s="20"/>
    </row>
    <row r="198" spans="1:24" ht="81.75" customHeight="1">
      <c r="A198" s="83"/>
      <c r="B198" s="159"/>
      <c r="C198" s="158"/>
      <c r="D198" s="1" t="s">
        <v>21</v>
      </c>
      <c r="E198" s="18">
        <v>9000</v>
      </c>
      <c r="F198" s="18"/>
      <c r="G198" s="18"/>
      <c r="H198" s="56"/>
      <c r="I198" s="18"/>
      <c r="J198" s="18"/>
      <c r="K198" s="18"/>
      <c r="L198" s="18"/>
      <c r="M198" s="18"/>
      <c r="N198" s="64" t="s">
        <v>143</v>
      </c>
      <c r="O198" s="108">
        <v>9000</v>
      </c>
      <c r="P198" s="18"/>
      <c r="Q198" s="18"/>
      <c r="R198" s="18"/>
      <c r="S198" s="18"/>
      <c r="T198" s="18"/>
      <c r="U198" s="18"/>
      <c r="V198" s="18"/>
      <c r="W198" s="18"/>
      <c r="X198" s="18"/>
    </row>
    <row r="199" spans="1:24" ht="15.75">
      <c r="A199" s="83"/>
      <c r="B199" s="1"/>
      <c r="C199" s="6" t="s">
        <v>7</v>
      </c>
      <c r="D199" s="1"/>
      <c r="E199" s="18">
        <v>0</v>
      </c>
      <c r="F199" s="18"/>
      <c r="G199" s="18"/>
      <c r="H199" s="56"/>
      <c r="I199" s="18"/>
      <c r="J199" s="18"/>
      <c r="K199" s="18"/>
      <c r="L199" s="18"/>
      <c r="M199" s="18"/>
      <c r="N199" s="18"/>
      <c r="O199" s="108">
        <v>0</v>
      </c>
      <c r="P199" s="18"/>
      <c r="Q199" s="18"/>
      <c r="R199" s="18"/>
      <c r="S199" s="18"/>
      <c r="T199" s="18"/>
      <c r="U199" s="18"/>
      <c r="V199" s="18"/>
      <c r="W199" s="18"/>
      <c r="X199" s="18"/>
    </row>
    <row r="200" spans="1:24" ht="15.75">
      <c r="A200" s="83"/>
      <c r="B200" s="1"/>
      <c r="C200" s="6" t="s">
        <v>8</v>
      </c>
      <c r="D200" s="1"/>
      <c r="E200" s="18">
        <f>E198*97%</f>
        <v>8730</v>
      </c>
      <c r="F200" s="18"/>
      <c r="G200" s="18"/>
      <c r="H200" s="56"/>
      <c r="I200" s="18"/>
      <c r="J200" s="18"/>
      <c r="K200" s="18"/>
      <c r="L200" s="18"/>
      <c r="M200" s="18"/>
      <c r="N200" s="64" t="s">
        <v>143</v>
      </c>
      <c r="O200" s="108">
        <f>O198*97%</f>
        <v>8730</v>
      </c>
      <c r="P200" s="18"/>
      <c r="Q200" s="18"/>
      <c r="R200" s="18"/>
      <c r="S200" s="18"/>
      <c r="T200" s="18"/>
      <c r="U200" s="18"/>
      <c r="V200" s="18"/>
      <c r="W200" s="18"/>
      <c r="X200" s="18"/>
    </row>
    <row r="201" spans="1:24" ht="15.75">
      <c r="A201" s="83"/>
      <c r="B201" s="73"/>
      <c r="C201" s="95" t="s">
        <v>9</v>
      </c>
      <c r="D201" s="73"/>
      <c r="E201" s="96">
        <f>E198*3%</f>
        <v>270</v>
      </c>
      <c r="F201" s="96"/>
      <c r="G201" s="96"/>
      <c r="H201" s="97"/>
      <c r="I201" s="96"/>
      <c r="J201" s="96"/>
      <c r="K201" s="96"/>
      <c r="L201" s="96"/>
      <c r="M201" s="96"/>
      <c r="N201" s="96"/>
      <c r="O201" s="128">
        <f>O198*3%</f>
        <v>270</v>
      </c>
      <c r="P201" s="96"/>
      <c r="Q201" s="96"/>
      <c r="R201" s="96"/>
      <c r="S201" s="96"/>
      <c r="T201" s="96"/>
      <c r="U201" s="96"/>
      <c r="V201" s="96"/>
      <c r="W201" s="96"/>
      <c r="X201" s="96"/>
    </row>
    <row r="202" spans="1:24" ht="126">
      <c r="A202" s="83">
        <v>149</v>
      </c>
      <c r="B202" s="33" t="s">
        <v>87</v>
      </c>
      <c r="C202" s="34" t="s">
        <v>88</v>
      </c>
      <c r="D202" s="33" t="s">
        <v>21</v>
      </c>
      <c r="E202" s="107">
        <f>SUM(E203:E222)</f>
        <v>75065.07</v>
      </c>
      <c r="F202" s="107">
        <f>SUM(F203:F222)</f>
        <v>6873.5599999999995</v>
      </c>
      <c r="G202" s="107">
        <f>SUM(G203:G222)</f>
        <v>6714.73</v>
      </c>
      <c r="H202" s="68">
        <f>SUM(H203:H222)</f>
        <v>33998.94</v>
      </c>
      <c r="I202" s="107">
        <f>SUM(I203:I222)</f>
        <v>4825.68</v>
      </c>
      <c r="J202" s="107"/>
      <c r="K202" s="68">
        <f>SUM(K203:K222)</f>
        <v>4657.72</v>
      </c>
      <c r="L202" s="68"/>
      <c r="M202" s="68">
        <f>SUM(M203:M222)</f>
        <v>7726.05</v>
      </c>
      <c r="N202" s="68"/>
      <c r="O202" s="68">
        <f>SUM(O203:O222)</f>
        <v>5226.8</v>
      </c>
      <c r="P202" s="107"/>
      <c r="Q202" s="68">
        <f>SUM(Q203:Q222)</f>
        <v>1200</v>
      </c>
      <c r="R202" s="107"/>
      <c r="S202" s="68">
        <f>SUM(S203:S222)</f>
        <v>2341.59</v>
      </c>
      <c r="T202" s="107"/>
      <c r="U202" s="68">
        <f>SUM(U203:U222)</f>
        <v>1500</v>
      </c>
      <c r="V202" s="107"/>
      <c r="W202" s="68">
        <f>SUM(W203:W222)</f>
        <v>0</v>
      </c>
      <c r="X202" s="33"/>
    </row>
    <row r="203" spans="1:24" ht="15.75">
      <c r="A203" s="83">
        <v>150</v>
      </c>
      <c r="B203" s="11" t="s">
        <v>89</v>
      </c>
      <c r="C203" s="10" t="s">
        <v>90</v>
      </c>
      <c r="D203" s="15" t="s">
        <v>21</v>
      </c>
      <c r="E203" s="15">
        <f aca="true" t="shared" si="6" ref="E203:E212">H203+I203+K203+M203+O203+G203+F203</f>
        <v>388.4</v>
      </c>
      <c r="F203" s="15">
        <v>388.4</v>
      </c>
      <c r="G203" s="15"/>
      <c r="H203" s="64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</row>
    <row r="204" spans="1:24" ht="15.75">
      <c r="A204" s="83"/>
      <c r="B204" s="11" t="s">
        <v>91</v>
      </c>
      <c r="C204" s="10" t="s">
        <v>144</v>
      </c>
      <c r="D204" s="15" t="s">
        <v>21</v>
      </c>
      <c r="E204" s="15">
        <f t="shared" si="6"/>
        <v>1000</v>
      </c>
      <c r="F204" s="15"/>
      <c r="G204" s="15"/>
      <c r="H204" s="64"/>
      <c r="I204" s="15"/>
      <c r="J204" s="15"/>
      <c r="K204" s="15"/>
      <c r="L204" s="15"/>
      <c r="M204" s="15">
        <v>1000</v>
      </c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</row>
    <row r="205" spans="1:24" ht="45.75" customHeight="1">
      <c r="A205" s="83">
        <v>151</v>
      </c>
      <c r="B205" s="11" t="s">
        <v>92</v>
      </c>
      <c r="C205" s="13" t="s">
        <v>145</v>
      </c>
      <c r="D205" s="15" t="s">
        <v>21</v>
      </c>
      <c r="E205" s="15">
        <f t="shared" si="6"/>
        <v>2166.79</v>
      </c>
      <c r="F205" s="15"/>
      <c r="G205" s="113">
        <v>1016.19</v>
      </c>
      <c r="H205" s="112"/>
      <c r="I205" s="113">
        <v>1150.6</v>
      </c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5"/>
    </row>
    <row r="206" spans="1:24" ht="61.5" customHeight="1">
      <c r="A206" s="83"/>
      <c r="B206" s="11" t="s">
        <v>93</v>
      </c>
      <c r="C206" s="13" t="s">
        <v>146</v>
      </c>
      <c r="D206" s="15" t="s">
        <v>21</v>
      </c>
      <c r="E206" s="15">
        <f t="shared" si="6"/>
        <v>200</v>
      </c>
      <c r="F206" s="15"/>
      <c r="G206" s="113"/>
      <c r="H206" s="112"/>
      <c r="I206" s="113"/>
      <c r="J206" s="113"/>
      <c r="K206" s="113">
        <v>200</v>
      </c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5"/>
    </row>
    <row r="207" spans="1:24" ht="15.75">
      <c r="A207" s="83">
        <v>152</v>
      </c>
      <c r="B207" s="11" t="s">
        <v>94</v>
      </c>
      <c r="C207" s="10" t="s">
        <v>107</v>
      </c>
      <c r="D207" s="15" t="s">
        <v>21</v>
      </c>
      <c r="E207" s="15">
        <f t="shared" si="6"/>
        <v>535.4</v>
      </c>
      <c r="F207" s="15">
        <v>535.4</v>
      </c>
      <c r="G207" s="113"/>
      <c r="H207" s="112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5"/>
    </row>
    <row r="208" spans="1:24" ht="15.75">
      <c r="A208" s="83">
        <v>153</v>
      </c>
      <c r="B208" s="11" t="s">
        <v>95</v>
      </c>
      <c r="C208" s="10" t="s">
        <v>108</v>
      </c>
      <c r="D208" s="15" t="s">
        <v>21</v>
      </c>
      <c r="E208" s="15">
        <f t="shared" si="6"/>
        <v>695.2</v>
      </c>
      <c r="F208" s="15">
        <v>695.2</v>
      </c>
      <c r="G208" s="113"/>
      <c r="H208" s="112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5"/>
    </row>
    <row r="209" spans="1:24" ht="15.75">
      <c r="A209" s="83">
        <v>154</v>
      </c>
      <c r="B209" s="11" t="s">
        <v>96</v>
      </c>
      <c r="C209" s="10" t="s">
        <v>109</v>
      </c>
      <c r="D209" s="15" t="s">
        <v>21</v>
      </c>
      <c r="E209" s="15">
        <f t="shared" si="6"/>
        <v>1147.9</v>
      </c>
      <c r="F209" s="15">
        <v>1147.9</v>
      </c>
      <c r="G209" s="113"/>
      <c r="H209" s="112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5"/>
    </row>
    <row r="210" spans="1:24" ht="15.75">
      <c r="A210" s="83">
        <v>155</v>
      </c>
      <c r="B210" s="11" t="s">
        <v>97</v>
      </c>
      <c r="C210" s="12" t="s">
        <v>110</v>
      </c>
      <c r="D210" s="15" t="s">
        <v>21</v>
      </c>
      <c r="E210" s="15">
        <f t="shared" si="6"/>
        <v>1202.08</v>
      </c>
      <c r="F210" s="15">
        <v>1202.08</v>
      </c>
      <c r="G210" s="113"/>
      <c r="H210" s="112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5"/>
    </row>
    <row r="211" spans="1:24" ht="47.25">
      <c r="A211" s="83">
        <v>156</v>
      </c>
      <c r="B211" s="11" t="s">
        <v>98</v>
      </c>
      <c r="C211" s="13" t="s">
        <v>111</v>
      </c>
      <c r="D211" s="15" t="s">
        <v>21</v>
      </c>
      <c r="E211" s="15">
        <f t="shared" si="6"/>
        <v>1534.58</v>
      </c>
      <c r="F211" s="15">
        <f>900+634.58</f>
        <v>1534.58</v>
      </c>
      <c r="G211" s="113"/>
      <c r="H211" s="112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5"/>
    </row>
    <row r="212" spans="1:24" ht="47.25">
      <c r="A212" s="83">
        <v>157</v>
      </c>
      <c r="B212" s="11" t="s">
        <v>99</v>
      </c>
      <c r="C212" s="13" t="s">
        <v>112</v>
      </c>
      <c r="D212" s="15" t="s">
        <v>21</v>
      </c>
      <c r="E212" s="15">
        <f t="shared" si="6"/>
        <v>1370</v>
      </c>
      <c r="F212" s="15">
        <v>1370</v>
      </c>
      <c r="G212" s="113"/>
      <c r="H212" s="112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5"/>
    </row>
    <row r="213" spans="1:24" ht="78.75">
      <c r="A213" s="83">
        <v>158</v>
      </c>
      <c r="B213" s="11" t="s">
        <v>100</v>
      </c>
      <c r="C213" s="13" t="s">
        <v>132</v>
      </c>
      <c r="D213" s="15" t="s">
        <v>21</v>
      </c>
      <c r="E213" s="15">
        <f>H213+I213+K213+M213+O213+G213</f>
        <v>10955.74</v>
      </c>
      <c r="F213" s="42"/>
      <c r="G213" s="129">
        <v>5698.54</v>
      </c>
      <c r="H213" s="112"/>
      <c r="I213" s="113">
        <v>987.2</v>
      </c>
      <c r="J213" s="113"/>
      <c r="K213" s="113">
        <v>4270</v>
      </c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5"/>
    </row>
    <row r="214" spans="1:24" ht="47.25">
      <c r="A214" s="83">
        <v>160</v>
      </c>
      <c r="B214" s="11" t="s">
        <v>101</v>
      </c>
      <c r="C214" s="13" t="s">
        <v>113</v>
      </c>
      <c r="D214" s="15" t="s">
        <v>21</v>
      </c>
      <c r="E214" s="15">
        <f>H214+I214+K214+M214+O214</f>
        <v>7446.2</v>
      </c>
      <c r="F214" s="15"/>
      <c r="G214" s="113"/>
      <c r="H214" s="112">
        <v>7446.2</v>
      </c>
      <c r="I214" s="113"/>
      <c r="J214" s="130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5"/>
    </row>
    <row r="215" spans="1:24" ht="15.75">
      <c r="A215" s="83">
        <v>161</v>
      </c>
      <c r="B215" s="11" t="s">
        <v>102</v>
      </c>
      <c r="C215" s="10" t="s">
        <v>148</v>
      </c>
      <c r="D215" s="15" t="s">
        <v>21</v>
      </c>
      <c r="E215" s="15">
        <f>H215+I215+K215+M215+O215</f>
        <v>4422</v>
      </c>
      <c r="F215" s="15"/>
      <c r="G215" s="113"/>
      <c r="H215" s="112">
        <v>4422</v>
      </c>
      <c r="I215" s="113"/>
      <c r="J215" s="113"/>
      <c r="K215" s="113"/>
      <c r="L215" s="113"/>
      <c r="M215" s="113"/>
      <c r="N215" s="113"/>
      <c r="O215" s="113"/>
      <c r="P215" s="113"/>
      <c r="Q215" s="113">
        <v>0</v>
      </c>
      <c r="R215" s="113"/>
      <c r="S215" s="113">
        <v>0</v>
      </c>
      <c r="T215" s="113"/>
      <c r="U215" s="113">
        <v>0</v>
      </c>
      <c r="V215" s="113"/>
      <c r="W215" s="113">
        <v>0</v>
      </c>
      <c r="X215" s="15"/>
    </row>
    <row r="216" spans="1:24" ht="15.75">
      <c r="A216" s="83">
        <v>162</v>
      </c>
      <c r="B216" s="11" t="s">
        <v>103</v>
      </c>
      <c r="C216" s="10" t="s">
        <v>117</v>
      </c>
      <c r="D216" s="15" t="s">
        <v>21</v>
      </c>
      <c r="E216" s="15">
        <f>SUM(F216+G216+H216+I216+K216+M216+O216+Q216+S216+U216+W216)</f>
        <v>9650.8</v>
      </c>
      <c r="F216" s="15"/>
      <c r="G216" s="113"/>
      <c r="H216" s="112">
        <v>4424</v>
      </c>
      <c r="I216" s="113"/>
      <c r="J216" s="113"/>
      <c r="K216" s="113"/>
      <c r="L216" s="113"/>
      <c r="M216" s="113"/>
      <c r="N216" s="113"/>
      <c r="O216" s="113">
        <v>5226.8</v>
      </c>
      <c r="P216" s="113"/>
      <c r="Q216" s="113"/>
      <c r="R216" s="113"/>
      <c r="S216" s="131"/>
      <c r="T216" s="113"/>
      <c r="U216" s="113"/>
      <c r="V216" s="113"/>
      <c r="W216" s="113"/>
      <c r="X216" s="15"/>
    </row>
    <row r="217" spans="1:24" ht="15.75">
      <c r="A217" s="83">
        <v>163</v>
      </c>
      <c r="B217" s="11" t="s">
        <v>104</v>
      </c>
      <c r="C217" s="10" t="s">
        <v>118</v>
      </c>
      <c r="D217" s="15" t="s">
        <v>21</v>
      </c>
      <c r="E217" s="15">
        <f>H217+I217+K217+M217+O217</f>
        <v>7299.6</v>
      </c>
      <c r="F217" s="15"/>
      <c r="G217" s="113"/>
      <c r="H217" s="112">
        <v>4424</v>
      </c>
      <c r="I217" s="113">
        <v>2687.88</v>
      </c>
      <c r="J217" s="113"/>
      <c r="K217" s="113">
        <v>187.72</v>
      </c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5"/>
    </row>
    <row r="218" spans="1:24" ht="47.25" customHeight="1">
      <c r="A218" s="83">
        <v>167</v>
      </c>
      <c r="B218" s="11" t="s">
        <v>105</v>
      </c>
      <c r="C218" s="13" t="s">
        <v>119</v>
      </c>
      <c r="D218" s="15" t="s">
        <v>21</v>
      </c>
      <c r="E218" s="15">
        <f>H218+I218+K218+M218+S218</f>
        <v>2341.59</v>
      </c>
      <c r="F218" s="15"/>
      <c r="G218" s="113"/>
      <c r="H218" s="112"/>
      <c r="I218" s="113"/>
      <c r="J218" s="113"/>
      <c r="K218" s="113"/>
      <c r="L218" s="113"/>
      <c r="M218" s="113"/>
      <c r="N218" s="113"/>
      <c r="O218" s="131"/>
      <c r="P218" s="113"/>
      <c r="Q218" s="113">
        <v>0</v>
      </c>
      <c r="R218" s="113"/>
      <c r="S218" s="113">
        <v>2341.59</v>
      </c>
      <c r="T218" s="113"/>
      <c r="U218" s="113">
        <v>0</v>
      </c>
      <c r="V218" s="113"/>
      <c r="W218" s="113">
        <v>0</v>
      </c>
      <c r="X218" s="15"/>
    </row>
    <row r="219" spans="1:24" ht="78.75" customHeight="1">
      <c r="A219" s="83">
        <v>173</v>
      </c>
      <c r="B219" s="11" t="s">
        <v>106</v>
      </c>
      <c r="C219" s="91" t="s">
        <v>149</v>
      </c>
      <c r="D219" s="15" t="s">
        <v>21</v>
      </c>
      <c r="E219" s="15">
        <f>H219+I219+K219+M219+O219</f>
        <v>8476.05</v>
      </c>
      <c r="F219" s="15"/>
      <c r="G219" s="113"/>
      <c r="H219" s="112">
        <v>5000</v>
      </c>
      <c r="I219" s="113"/>
      <c r="J219" s="113"/>
      <c r="K219" s="113"/>
      <c r="L219" s="113"/>
      <c r="M219" s="113">
        <v>3476.05</v>
      </c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5"/>
    </row>
    <row r="220" spans="1:24" ht="31.5">
      <c r="A220" s="83">
        <v>174</v>
      </c>
      <c r="B220" s="11" t="s">
        <v>114</v>
      </c>
      <c r="C220" s="13" t="s">
        <v>120</v>
      </c>
      <c r="D220" s="15" t="s">
        <v>21</v>
      </c>
      <c r="E220" s="15">
        <f>H220+I220+K220+M220+O220</f>
        <v>6532.74</v>
      </c>
      <c r="F220" s="15"/>
      <c r="G220" s="113"/>
      <c r="H220" s="112">
        <v>3282.74</v>
      </c>
      <c r="I220" s="113"/>
      <c r="J220" s="113"/>
      <c r="K220" s="113"/>
      <c r="L220" s="113"/>
      <c r="M220" s="113">
        <v>3250</v>
      </c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5"/>
    </row>
    <row r="221" spans="1:24" ht="31.5">
      <c r="A221" s="83"/>
      <c r="B221" s="47" t="s">
        <v>115</v>
      </c>
      <c r="C221" s="102" t="s">
        <v>160</v>
      </c>
      <c r="D221" s="15" t="s">
        <v>21</v>
      </c>
      <c r="E221" s="42">
        <f>SUM(F221+G221+H221+I221+K221+M221+O221+Q221+S221+U221+W221)</f>
        <v>1200</v>
      </c>
      <c r="F221" s="42"/>
      <c r="G221" s="129"/>
      <c r="H221" s="132"/>
      <c r="I221" s="129"/>
      <c r="J221" s="129"/>
      <c r="K221" s="129"/>
      <c r="L221" s="129"/>
      <c r="M221" s="129"/>
      <c r="N221" s="129"/>
      <c r="O221" s="129"/>
      <c r="P221" s="113"/>
      <c r="Q221" s="129">
        <v>1200</v>
      </c>
      <c r="R221" s="113"/>
      <c r="S221" s="129"/>
      <c r="T221" s="113"/>
      <c r="U221" s="129"/>
      <c r="V221" s="113"/>
      <c r="W221" s="129"/>
      <c r="X221" s="15"/>
    </row>
    <row r="222" spans="1:24" ht="16.5" thickBot="1">
      <c r="A222" s="83">
        <v>180</v>
      </c>
      <c r="B222" s="48" t="s">
        <v>116</v>
      </c>
      <c r="C222" s="35" t="s">
        <v>133</v>
      </c>
      <c r="D222" s="32" t="s">
        <v>21</v>
      </c>
      <c r="E222" s="32">
        <f>SUM(F222+G222+H222+I222+K222+M222+O222+Q222+S222+U222+W222)</f>
        <v>6500</v>
      </c>
      <c r="F222" s="32"/>
      <c r="G222" s="120"/>
      <c r="H222" s="114">
        <v>5000</v>
      </c>
      <c r="I222" s="114"/>
      <c r="J222" s="114"/>
      <c r="K222" s="120"/>
      <c r="L222" s="120"/>
      <c r="M222" s="120"/>
      <c r="N222" s="120"/>
      <c r="O222" s="120"/>
      <c r="P222" s="113"/>
      <c r="Q222" s="120"/>
      <c r="R222" s="113"/>
      <c r="S222" s="120"/>
      <c r="T222" s="113"/>
      <c r="U222" s="120">
        <v>1500</v>
      </c>
      <c r="V222" s="113"/>
      <c r="W222" s="120"/>
      <c r="X222" s="15"/>
    </row>
    <row r="223" spans="1:24" ht="94.5">
      <c r="A223" s="81">
        <v>181</v>
      </c>
      <c r="B223" s="33" t="s">
        <v>121</v>
      </c>
      <c r="C223" s="34" t="s">
        <v>122</v>
      </c>
      <c r="D223" s="33" t="s">
        <v>21</v>
      </c>
      <c r="E223" s="33">
        <f>G223+H223+I223+K223+M223+O223</f>
        <v>344</v>
      </c>
      <c r="F223" s="33">
        <v>0</v>
      </c>
      <c r="G223" s="33">
        <f>G224+G225+G226</f>
        <v>0</v>
      </c>
      <c r="H223" s="44">
        <f>H224+H225+H226+H228</f>
        <v>100</v>
      </c>
      <c r="I223" s="33">
        <f>I224+I225+I226+I227+I228</f>
        <v>244</v>
      </c>
      <c r="J223" s="33"/>
      <c r="K223" s="33">
        <v>0</v>
      </c>
      <c r="L223" s="33"/>
      <c r="M223" s="33">
        <v>0</v>
      </c>
      <c r="N223" s="33"/>
      <c r="O223" s="33">
        <v>0</v>
      </c>
      <c r="P223" s="80"/>
      <c r="Q223" s="33">
        <v>0</v>
      </c>
      <c r="R223" s="80"/>
      <c r="S223" s="33">
        <v>0</v>
      </c>
      <c r="T223" s="80"/>
      <c r="U223" s="33">
        <v>0</v>
      </c>
      <c r="V223" s="80"/>
      <c r="W223" s="33">
        <v>0</v>
      </c>
      <c r="X223" s="80"/>
    </row>
    <row r="224" spans="1:24" ht="47.25">
      <c r="A224" s="83">
        <v>182</v>
      </c>
      <c r="B224" s="14" t="s">
        <v>126</v>
      </c>
      <c r="C224" s="13" t="s">
        <v>123</v>
      </c>
      <c r="D224" s="15" t="s">
        <v>21</v>
      </c>
      <c r="E224" s="15">
        <f>F224+G224+H224+I224+K224+M224+O224</f>
        <v>0</v>
      </c>
      <c r="F224" s="15"/>
      <c r="G224" s="15"/>
      <c r="H224" s="64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</row>
    <row r="225" spans="1:24" ht="47.25">
      <c r="A225" s="83">
        <v>183</v>
      </c>
      <c r="B225" s="14" t="s">
        <v>127</v>
      </c>
      <c r="C225" s="13" t="s">
        <v>124</v>
      </c>
      <c r="D225" s="15" t="s">
        <v>21</v>
      </c>
      <c r="E225" s="15">
        <f>F225+G225+H225+I225+K225+M225+O225</f>
        <v>0</v>
      </c>
      <c r="F225" s="15"/>
      <c r="G225" s="15"/>
      <c r="H225" s="64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</row>
    <row r="226" spans="1:24" ht="47.25">
      <c r="A226" s="83">
        <v>184</v>
      </c>
      <c r="B226" s="14" t="s">
        <v>128</v>
      </c>
      <c r="C226" s="13" t="s">
        <v>125</v>
      </c>
      <c r="D226" s="15" t="s">
        <v>21</v>
      </c>
      <c r="E226" s="15">
        <f>F226+G226+H226+I226+K226+M226+O226</f>
        <v>0</v>
      </c>
      <c r="F226" s="15"/>
      <c r="G226" s="15"/>
      <c r="H226" s="64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</row>
    <row r="227" spans="1:24" ht="47.25">
      <c r="A227" s="83"/>
      <c r="B227" s="14"/>
      <c r="C227" s="13" t="s">
        <v>147</v>
      </c>
      <c r="D227" s="15" t="s">
        <v>21</v>
      </c>
      <c r="E227" s="15">
        <v>100</v>
      </c>
      <c r="F227" s="15"/>
      <c r="G227" s="15"/>
      <c r="H227" s="64"/>
      <c r="I227" s="15">
        <v>100</v>
      </c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</row>
    <row r="228" spans="1:24" ht="47.25">
      <c r="A228" s="83">
        <v>185</v>
      </c>
      <c r="B228" s="14" t="s">
        <v>140</v>
      </c>
      <c r="C228" s="13" t="s">
        <v>137</v>
      </c>
      <c r="D228" s="15" t="s">
        <v>21</v>
      </c>
      <c r="E228" s="64">
        <v>244</v>
      </c>
      <c r="F228" s="8"/>
      <c r="G228" s="8"/>
      <c r="H228" s="64">
        <v>100</v>
      </c>
      <c r="I228" s="64">
        <v>144</v>
      </c>
      <c r="J228" s="64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</row>
    <row r="229" spans="1:24" ht="15.75">
      <c r="A229" s="84"/>
      <c r="B229" s="85"/>
      <c r="C229" s="86"/>
      <c r="D229" s="87"/>
      <c r="E229" s="88"/>
      <c r="F229" s="89"/>
      <c r="G229" s="89"/>
      <c r="H229" s="88"/>
      <c r="I229" s="88"/>
      <c r="J229" s="88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</row>
  </sheetData>
  <sheetProtection/>
  <mergeCells count="138">
    <mergeCell ref="C197:C198"/>
    <mergeCell ref="B197:B198"/>
    <mergeCell ref="B172:B173"/>
    <mergeCell ref="C57:C58"/>
    <mergeCell ref="B57:B58"/>
    <mergeCell ref="B82:B83"/>
    <mergeCell ref="C87:C88"/>
    <mergeCell ref="C72:C73"/>
    <mergeCell ref="C67:C68"/>
    <mergeCell ref="B67:B68"/>
    <mergeCell ref="C42:C43"/>
    <mergeCell ref="B192:B193"/>
    <mergeCell ref="C192:C193"/>
    <mergeCell ref="C122:C123"/>
    <mergeCell ref="B122:B123"/>
    <mergeCell ref="C127:C128"/>
    <mergeCell ref="B127:B128"/>
    <mergeCell ref="C117:C118"/>
    <mergeCell ref="B117:B118"/>
    <mergeCell ref="C132:C133"/>
    <mergeCell ref="T2:X2"/>
    <mergeCell ref="B107:B108"/>
    <mergeCell ref="T7:X7"/>
    <mergeCell ref="C47:C48"/>
    <mergeCell ref="B47:B48"/>
    <mergeCell ref="C25:C26"/>
    <mergeCell ref="T6:X6"/>
    <mergeCell ref="B72:B73"/>
    <mergeCell ref="B62:B63"/>
    <mergeCell ref="B42:B43"/>
    <mergeCell ref="T1:X1"/>
    <mergeCell ref="C32:C33"/>
    <mergeCell ref="B32:B33"/>
    <mergeCell ref="C37:C38"/>
    <mergeCell ref="B37:B38"/>
    <mergeCell ref="C52:C53"/>
    <mergeCell ref="T4:X4"/>
    <mergeCell ref="T5:X5"/>
    <mergeCell ref="O18:P18"/>
    <mergeCell ref="T8:X8"/>
    <mergeCell ref="T3:X3"/>
    <mergeCell ref="B52:B53"/>
    <mergeCell ref="C92:C93"/>
    <mergeCell ref="B92:B93"/>
    <mergeCell ref="B25:B26"/>
    <mergeCell ref="C16:C17"/>
    <mergeCell ref="C77:C78"/>
    <mergeCell ref="C62:C63"/>
    <mergeCell ref="D16:D17"/>
    <mergeCell ref="E16:E17"/>
    <mergeCell ref="B87:B88"/>
    <mergeCell ref="B132:B133"/>
    <mergeCell ref="C112:C113"/>
    <mergeCell ref="B112:B113"/>
    <mergeCell ref="C107:C108"/>
    <mergeCell ref="B77:B78"/>
    <mergeCell ref="C82:C83"/>
    <mergeCell ref="C97:C98"/>
    <mergeCell ref="B137:B138"/>
    <mergeCell ref="B157:B158"/>
    <mergeCell ref="C157:C158"/>
    <mergeCell ref="C142:C143"/>
    <mergeCell ref="C137:C138"/>
    <mergeCell ref="B152:B153"/>
    <mergeCell ref="C152:C153"/>
    <mergeCell ref="C162:C163"/>
    <mergeCell ref="B167:B168"/>
    <mergeCell ref="B11:O11"/>
    <mergeCell ref="B12:O12"/>
    <mergeCell ref="B13:O13"/>
    <mergeCell ref="B14:O14"/>
    <mergeCell ref="B16:B17"/>
    <mergeCell ref="C167:C168"/>
    <mergeCell ref="B142:B143"/>
    <mergeCell ref="C102:C103"/>
    <mergeCell ref="C187:C188"/>
    <mergeCell ref="B187:B188"/>
    <mergeCell ref="B177:B178"/>
    <mergeCell ref="C177:C178"/>
    <mergeCell ref="B182:B183"/>
    <mergeCell ref="C172:C173"/>
    <mergeCell ref="C182:C183"/>
    <mergeCell ref="B162:B163"/>
    <mergeCell ref="K17:L17"/>
    <mergeCell ref="K18:L18"/>
    <mergeCell ref="I17:J17"/>
    <mergeCell ref="I18:J18"/>
    <mergeCell ref="A16:A17"/>
    <mergeCell ref="B147:B148"/>
    <mergeCell ref="C147:C148"/>
    <mergeCell ref="B102:B103"/>
    <mergeCell ref="B97:B98"/>
    <mergeCell ref="A77:A78"/>
    <mergeCell ref="A82:A83"/>
    <mergeCell ref="A25:A26"/>
    <mergeCell ref="A32:A33"/>
    <mergeCell ref="A37:A38"/>
    <mergeCell ref="A42:A43"/>
    <mergeCell ref="A47:A48"/>
    <mergeCell ref="A52:A53"/>
    <mergeCell ref="A107:A108"/>
    <mergeCell ref="A167:A168"/>
    <mergeCell ref="A112:A113"/>
    <mergeCell ref="A117:A118"/>
    <mergeCell ref="A122:A123"/>
    <mergeCell ref="A127:A128"/>
    <mergeCell ref="A132:A133"/>
    <mergeCell ref="A137:A138"/>
    <mergeCell ref="A192:A193"/>
    <mergeCell ref="A142:A143"/>
    <mergeCell ref="A147:A148"/>
    <mergeCell ref="A152:A153"/>
    <mergeCell ref="A157:A158"/>
    <mergeCell ref="A162:A163"/>
    <mergeCell ref="A177:A178"/>
    <mergeCell ref="A182:A183"/>
    <mergeCell ref="A187:A188"/>
    <mergeCell ref="A172:A173"/>
    <mergeCell ref="F16:X16"/>
    <mergeCell ref="Q17:R17"/>
    <mergeCell ref="Q18:R18"/>
    <mergeCell ref="S17:T17"/>
    <mergeCell ref="S18:T18"/>
    <mergeCell ref="U17:V17"/>
    <mergeCell ref="U18:V18"/>
    <mergeCell ref="O17:P17"/>
    <mergeCell ref="M17:N17"/>
    <mergeCell ref="M18:N18"/>
    <mergeCell ref="A87:A88"/>
    <mergeCell ref="A92:A93"/>
    <mergeCell ref="A97:A98"/>
    <mergeCell ref="A102:A103"/>
    <mergeCell ref="W17:X17"/>
    <mergeCell ref="W18:X18"/>
    <mergeCell ref="A57:A58"/>
    <mergeCell ref="A62:A63"/>
    <mergeCell ref="A67:A68"/>
    <mergeCell ref="A72:A73"/>
  </mergeCells>
  <printOptions/>
  <pageMargins left="0.7874015748031497" right="0.5905511811023623" top="0.5905511811023623" bottom="0.7874015748031497" header="0.5118110236220472" footer="0.5118110236220472"/>
  <pageSetup horizontalDpi="600" verticalDpi="600" orientation="landscape" paperSize="9" scale="55" r:id="rId3"/>
  <rowBreaks count="8" manualBreakCount="8">
    <brk id="31" max="23" man="1"/>
    <brk id="61" max="23" man="1"/>
    <brk id="91" max="23" man="1"/>
    <brk id="116" max="23" man="1"/>
    <brk id="151" max="23" man="1"/>
    <brk id="176" max="23" man="1"/>
    <brk id="201" max="255" man="1"/>
    <brk id="21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2018-11-02T09:39:41Z</cp:lastPrinted>
  <dcterms:created xsi:type="dcterms:W3CDTF">1996-10-08T23:32:33Z</dcterms:created>
  <dcterms:modified xsi:type="dcterms:W3CDTF">2018-11-02T09:46:07Z</dcterms:modified>
  <cp:category/>
  <cp:version/>
  <cp:contentType/>
  <cp:contentStatus/>
</cp:coreProperties>
</file>