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9720" windowHeight="546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<sst xmlns="http://schemas.openxmlformats.org/spreadsheetml/2006/main" count="1598" uniqueCount="180">
  <si>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</si>
  <si>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</si>
  <si>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</si>
  <si>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</si>
  <si>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</si>
  <si>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</si>
  <si>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</si>
  <si>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</si>
  <si>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</si>
  <si>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</si>
  <si>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</si>
  <si>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</si>
  <si>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</si>
  <si>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</si>
  <si>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</si>
  <si>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</si>
  <si>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</si>
  <si>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</si>
  <si>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</si>
  <si>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</si>
  <si>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</si>
  <si>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</si>
  <si>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</si>
  <si>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</si>
  <si>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</si>
  <si>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</si>
  <si>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</si>
  <si>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</si>
  <si>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</si>
  <si>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</si>
  <si>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</si>
  <si>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</si>
  <si>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</si>
  <si>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</si>
  <si>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</si>
  <si>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</si>
  <si>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</si>
  <si>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</si>
  <si>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</si>
  <si>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</si>
  <si>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</si>
  <si>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</si>
  <si>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</si>
  <si>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</si>
  <si>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</si>
  <si>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</si>
  <si>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</si>
  <si>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</si>
  <si>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</si>
  <si>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</si>
  <si>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</si>
  <si>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</si>
  <si>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</si>
  <si>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</si>
  <si>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</si>
  <si>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</si>
  <si>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</si>
  <si>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</si>
  <si>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</si>
  <si>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</si>
  <si>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</si>
  <si>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</si>
  <si>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</si>
  <si>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</si>
  <si>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</si>
  <si>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</si>
  <si>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</si>
  <si>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</si>
  <si>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</si>
  <si>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</si>
  <si>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</si>
  <si>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</si>
  <si>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</si>
  <si>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</si>
  <si>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</si>
  <si>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</si>
  <si>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</si>
  <si>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</si>
  <si>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</si>
  <si>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</si>
  <si>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</si>
  <si>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</si>
  <si>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</si>
  <si>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</si>
  <si>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</si>
  <si>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</si>
  <si>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</si>
  <si>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</si>
  <si>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</si>
  <si>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</si>
  <si>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</si>
  <si>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</si>
  <si>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</si>
  <si>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</si>
  <si>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</si>
  <si>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</si>
  <si>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</si>
  <si>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</si>
  <si>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</si>
  <si>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</si>
  <si>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</si>
  <si>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</si>
  <si>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</si>
  <si>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</si>
  <si>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</si>
  <si>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</si>
  <si>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</si>
  <si>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</si>
  <si>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</si>
  <si>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</si>
  <si>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</si>
  <si>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</si>
  <si>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</si>
  <si>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</si>
  <si>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</si>
  <si>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</si>
  <si>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</si>
  <si>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</si>
  <si>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</si>
  <si>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</si>
  <si>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</si>
  <si>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</si>
  <si>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</si>
  <si>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</si>
  <si>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</si>
  <si>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</si>
  <si>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</si>
  <si>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</si>
  <si>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</si>
  <si>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</si>
  <si>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</si>
  <si>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</si>
  <si>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</si>
  <si>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</si>
  <si>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</si>
  <si>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</si>
  <si>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4,5,10,12</t>
  </si>
  <si>
    <t>4,6,7,10,12</t>
  </si>
  <si>
    <t>16,17,18,20,22,24,26,27,29,33,34,35,37,63</t>
  </si>
  <si>
    <t>18,37</t>
  </si>
  <si>
    <t>59</t>
  </si>
  <si>
    <t>30,31,55</t>
  </si>
  <si>
    <t>67,37,38,41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</si>
  <si>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</si>
  <si>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</si>
  <si>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</si>
  <si>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</si>
  <si>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55,56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</si>
  <si>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</si>
  <si>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</si>
  <si>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>58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</si>
  <si>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</si>
  <si>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</si>
  <si>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</si>
  <si>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</si>
  <si>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</si>
  <si>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</si>
  <si>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</si>
  <si>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</si>
  <si>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</si>
  <si>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</si>
  <si>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</si>
  <si>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</si>
  <si>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</si>
  <si>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</si>
  <si>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</si>
  <si>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</si>
  <si>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</si>
  <si>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</si>
  <si>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</si>
  <si>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</si>
  <si>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</si>
  <si>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</si>
  <si>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</si>
  <si>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</si>
  <si>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</si>
  <si>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</si>
  <si>
    <t>Мероприятие 5.16 Обновление материально-ехнической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</si>
  <si>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Мероприятие 5.17 Обновление материально-ехнической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</si>
  <si>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Номер строки задач, целевых показателей на достижение которых направлены мероприятия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</si>
</sst>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3" fontId="11" fillId="0" borderId="10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80" t="s">
        <v>96</v>
      </c>
      <c r="I1" s="80"/>
      <c r="J1" s="80"/>
      <c r="K1" s="80"/>
    </row>
    <row r="2" spans="1:11" ht="39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82" t="s">
        <v>16</v>
      </c>
      <c r="D4" s="83"/>
      <c r="E4" s="83"/>
      <c r="F4" s="83"/>
      <c r="G4" s="83"/>
      <c r="H4" s="83"/>
      <c r="I4" s="83"/>
      <c r="J4" s="8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9" t="s">
        <v>63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79" t="s">
        <v>19</v>
      </c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91" t="s">
        <v>105</v>
      </c>
      <c r="H1" s="91"/>
      <c r="I1" s="91"/>
      <c r="J1" s="91"/>
      <c r="K1" s="91"/>
    </row>
    <row r="2" spans="1:11" ht="28.5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92" t="s">
        <v>16</v>
      </c>
      <c r="D4" s="93"/>
      <c r="E4" s="93"/>
      <c r="F4" s="93"/>
      <c r="G4" s="93"/>
      <c r="H4" s="93"/>
      <c r="I4" s="93"/>
      <c r="J4" s="94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79" t="s">
        <v>63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79" t="s">
        <v>19</v>
      </c>
      <c r="C116" s="79"/>
      <c r="D116" s="79"/>
      <c r="E116" s="79"/>
      <c r="F116" s="79"/>
      <c r="G116" s="79"/>
      <c r="H116" s="79"/>
      <c r="I116" s="79"/>
      <c r="J116" s="79"/>
      <c r="K116" s="79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91" t="s">
        <v>105</v>
      </c>
      <c r="H1" s="91"/>
      <c r="I1" s="91"/>
      <c r="J1" s="91"/>
      <c r="K1" s="91"/>
    </row>
    <row r="2" spans="1:11" ht="28.5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92" t="s">
        <v>16</v>
      </c>
      <c r="D4" s="93"/>
      <c r="E4" s="93"/>
      <c r="F4" s="93"/>
      <c r="G4" s="93"/>
      <c r="H4" s="93"/>
      <c r="I4" s="93"/>
      <c r="J4" s="94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79" t="s">
        <v>63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79" t="s">
        <v>88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79" t="s">
        <v>91</v>
      </c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79" t="s">
        <v>89</v>
      </c>
      <c r="C59" s="79"/>
      <c r="D59" s="79"/>
      <c r="E59" s="79"/>
      <c r="F59" s="79"/>
      <c r="G59" s="79"/>
      <c r="H59" s="79"/>
      <c r="I59" s="79"/>
      <c r="J59" s="79"/>
      <c r="K59" s="79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79" t="s">
        <v>90</v>
      </c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79" t="s">
        <v>19</v>
      </c>
      <c r="C116" s="79"/>
      <c r="D116" s="79"/>
      <c r="E116" s="79"/>
      <c r="F116" s="79"/>
      <c r="G116" s="79"/>
      <c r="H116" s="79"/>
      <c r="I116" s="79"/>
      <c r="J116" s="79"/>
      <c r="K116" s="79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zoomScalePageLayoutView="0" workbookViewId="0" topLeftCell="A1">
      <selection activeCell="G1" sqref="G1:O1"/>
    </sheetView>
  </sheetViews>
  <sheetFormatPr defaultColWidth="9.140625" defaultRowHeight="12.75"/>
  <cols>
    <col min="1" max="1" width="5.140625" style="62" customWidth="1"/>
    <col min="2" max="2" width="38.7109375" style="62" customWidth="1"/>
    <col min="3" max="3" width="14.421875" style="62" customWidth="1"/>
    <col min="4" max="4" width="14.28125" style="62" customWidth="1"/>
    <col min="5" max="5" width="13.00390625" style="68" customWidth="1"/>
    <col min="6" max="6" width="13.28125" style="68" customWidth="1"/>
    <col min="7" max="7" width="13.57421875" style="68" customWidth="1"/>
    <col min="8" max="8" width="13.140625" style="68" customWidth="1"/>
    <col min="9" max="10" width="13.421875" style="68" customWidth="1"/>
    <col min="11" max="14" width="13.7109375" style="68" customWidth="1"/>
    <col min="15" max="15" width="13.140625" style="62" customWidth="1"/>
    <col min="16" max="16384" width="9.140625" style="62" customWidth="1"/>
  </cols>
  <sheetData>
    <row r="1" spans="7:15" ht="30.75" customHeight="1">
      <c r="G1" s="95" t="s">
        <v>166</v>
      </c>
      <c r="H1" s="96"/>
      <c r="I1" s="96"/>
      <c r="J1" s="96"/>
      <c r="K1" s="96"/>
      <c r="L1" s="96"/>
      <c r="M1" s="96"/>
      <c r="N1" s="96"/>
      <c r="O1" s="96"/>
    </row>
    <row r="2" spans="3:15" ht="42" customHeight="1">
      <c r="C2" s="63"/>
      <c r="G2" s="60"/>
      <c r="H2" s="60"/>
      <c r="I2" s="60"/>
      <c r="J2" s="60"/>
      <c r="K2" s="60"/>
      <c r="L2" s="60"/>
      <c r="M2" s="60"/>
      <c r="N2" s="60"/>
      <c r="O2" s="60"/>
    </row>
    <row r="3" spans="1:15" ht="30" customHeight="1">
      <c r="A3" s="60" t="s">
        <v>165</v>
      </c>
      <c r="B3" s="60"/>
      <c r="C3" s="60"/>
      <c r="D3" s="60"/>
      <c r="E3" s="60"/>
      <c r="F3" s="60"/>
      <c r="G3" s="60"/>
      <c r="H3" s="60"/>
      <c r="I3" s="60"/>
      <c r="J3" s="60"/>
      <c r="K3" s="97" t="s">
        <v>166</v>
      </c>
      <c r="L3" s="98"/>
      <c r="M3" s="98"/>
      <c r="N3" s="98"/>
      <c r="O3" s="60"/>
    </row>
    <row r="4" spans="1:15" ht="69.75" customHeight="1">
      <c r="A4" s="60"/>
      <c r="B4" s="60"/>
      <c r="C4" s="60"/>
      <c r="D4" s="60"/>
      <c r="E4" s="60"/>
      <c r="F4" s="60"/>
      <c r="G4" s="76"/>
      <c r="H4" s="76"/>
      <c r="I4" s="76"/>
      <c r="J4" s="76"/>
      <c r="K4" s="76"/>
      <c r="L4" s="76"/>
      <c r="M4" s="76"/>
      <c r="N4" s="76"/>
      <c r="O4" s="76"/>
    </row>
    <row r="5" spans="1:15" ht="36" customHeight="1">
      <c r="A5" s="75" t="s">
        <v>165</v>
      </c>
      <c r="B5" s="76"/>
      <c r="C5" s="76"/>
      <c r="D5" s="76"/>
      <c r="E5" s="76"/>
      <c r="F5" s="76"/>
      <c r="G5" s="69"/>
      <c r="H5" s="69"/>
      <c r="I5" s="69"/>
      <c r="J5" s="69"/>
      <c r="K5" s="69"/>
      <c r="L5" s="69"/>
      <c r="M5" s="71"/>
      <c r="N5" s="71"/>
      <c r="O5" s="71"/>
    </row>
    <row r="6" spans="7:15" ht="24.75" customHeight="1">
      <c r="G6" s="74"/>
      <c r="H6" s="74"/>
      <c r="I6" s="74"/>
      <c r="J6" s="74"/>
      <c r="K6" s="74"/>
      <c r="L6" s="77"/>
      <c r="M6" s="77"/>
      <c r="N6" s="78"/>
      <c r="O6" s="55" t="s">
        <v>179</v>
      </c>
    </row>
    <row r="7" spans="1:15" ht="175.5" customHeight="1">
      <c r="A7" s="52" t="s">
        <v>14</v>
      </c>
      <c r="B7" s="52" t="s">
        <v>15</v>
      </c>
      <c r="C7" s="73" t="s">
        <v>16</v>
      </c>
      <c r="D7" s="74"/>
      <c r="E7" s="74"/>
      <c r="F7" s="74"/>
      <c r="G7" s="37">
        <v>2017</v>
      </c>
      <c r="H7" s="37">
        <v>2018</v>
      </c>
      <c r="I7" s="37">
        <v>2019</v>
      </c>
      <c r="J7" s="37">
        <v>2020</v>
      </c>
      <c r="K7" s="37">
        <v>2021</v>
      </c>
      <c r="L7" s="37">
        <v>2022</v>
      </c>
      <c r="M7" s="37">
        <v>2023</v>
      </c>
      <c r="N7" s="37">
        <v>2024</v>
      </c>
      <c r="O7" s="40"/>
    </row>
    <row r="8" spans="1:15" ht="15.75">
      <c r="A8" s="53"/>
      <c r="B8" s="39"/>
      <c r="C8" s="37" t="s">
        <v>3</v>
      </c>
      <c r="D8" s="37">
        <v>2014</v>
      </c>
      <c r="E8" s="37">
        <v>2015</v>
      </c>
      <c r="F8" s="37">
        <v>2016</v>
      </c>
      <c r="G8" s="61">
        <f aca="true" t="shared" si="0" ref="D8:N9">G9+G10+G11</f>
        <v>630464274.06</v>
      </c>
      <c r="H8" s="61">
        <f t="shared" si="0"/>
        <v>714170913.53</v>
      </c>
      <c r="I8" s="61">
        <f t="shared" si="0"/>
        <v>716327343.1</v>
      </c>
      <c r="J8" s="61">
        <f t="shared" si="0"/>
        <v>702309500</v>
      </c>
      <c r="K8" s="61">
        <f t="shared" si="0"/>
        <v>718821500</v>
      </c>
      <c r="L8" s="61">
        <f t="shared" si="0"/>
        <v>701195492.65</v>
      </c>
      <c r="M8" s="61">
        <f t="shared" si="0"/>
        <v>701195492.65</v>
      </c>
      <c r="N8" s="61">
        <f t="shared" si="0"/>
        <v>601354492.65</v>
      </c>
      <c r="O8" s="28"/>
    </row>
    <row r="9" spans="1:15" ht="31.5">
      <c r="A9" s="52">
        <v>1</v>
      </c>
      <c r="B9" s="27" t="s">
        <v>4</v>
      </c>
      <c r="C9" s="31">
        <f>C10+C11+C12</f>
        <v>5533884442.33</v>
      </c>
      <c r="D9" s="31">
        <f t="shared" si="0"/>
        <v>750051485.28</v>
      </c>
      <c r="E9" s="61">
        <f t="shared" si="0"/>
        <v>701226310.52</v>
      </c>
      <c r="F9" s="61">
        <f t="shared" si="0"/>
        <v>600513115.84</v>
      </c>
      <c r="G9" s="61">
        <f>G14+G37+G90</f>
        <v>0</v>
      </c>
      <c r="H9" s="61">
        <f>H14+H37+H90</f>
        <v>0</v>
      </c>
      <c r="I9" s="61">
        <f>I14+I37+I90</f>
        <v>0</v>
      </c>
      <c r="J9" s="61">
        <f>J14+J37+J90</f>
        <v>0</v>
      </c>
      <c r="K9" s="61">
        <f>K14+K37+K90</f>
        <v>0</v>
      </c>
      <c r="L9" s="61">
        <f>L14+L37+L90</f>
        <v>0</v>
      </c>
      <c r="M9" s="61">
        <f>M14+M37+M90</f>
        <v>0</v>
      </c>
      <c r="N9" s="61">
        <f>N14+N37+N90</f>
        <v>0</v>
      </c>
      <c r="O9" s="28"/>
    </row>
    <row r="10" spans="1:15" ht="15.75">
      <c r="A10" s="52">
        <v>2</v>
      </c>
      <c r="B10" s="27" t="s">
        <v>0</v>
      </c>
      <c r="C10" s="31">
        <f>D10+E10+F10+G9+H9+I9+K9+J9</f>
        <v>65229160</v>
      </c>
      <c r="D10" s="31">
        <f>D109+D29</f>
        <v>63286425</v>
      </c>
      <c r="E10" s="61">
        <f>E15+E38+E91</f>
        <v>844631</v>
      </c>
      <c r="F10" s="61">
        <f>F15+F38+F91</f>
        <v>1098104</v>
      </c>
      <c r="G10" s="61">
        <f>G15+G38+G77+G91+G66</f>
        <v>391280042</v>
      </c>
      <c r="H10" s="61">
        <f aca="true" t="shared" si="1" ref="H10:N10">H15+H38+H77+H91+H165+H66</f>
        <v>420674903.01</v>
      </c>
      <c r="I10" s="61">
        <f t="shared" si="1"/>
        <v>423886984</v>
      </c>
      <c r="J10" s="61">
        <f t="shared" si="1"/>
        <v>416438300</v>
      </c>
      <c r="K10" s="61">
        <f t="shared" si="1"/>
        <v>438750300</v>
      </c>
      <c r="L10" s="61">
        <f t="shared" si="1"/>
        <v>438750300</v>
      </c>
      <c r="M10" s="61">
        <f t="shared" si="1"/>
        <v>438750300</v>
      </c>
      <c r="N10" s="61">
        <f t="shared" si="1"/>
        <v>338909300</v>
      </c>
      <c r="O10" s="28"/>
    </row>
    <row r="11" spans="1:15" ht="15.75">
      <c r="A11" s="52">
        <v>3</v>
      </c>
      <c r="B11" s="27" t="s">
        <v>1</v>
      </c>
      <c r="C11" s="31">
        <f>D11+E11+F11+G10+H10+I10+K10+J10</f>
        <v>3245201344.41</v>
      </c>
      <c r="D11" s="31">
        <f>D16+D39+D78+D92</f>
        <v>404293900</v>
      </c>
      <c r="E11" s="61">
        <f>E16+E39+E78+E92</f>
        <v>375970508.4</v>
      </c>
      <c r="F11" s="61">
        <f>F16+F39+F78+F92</f>
        <v>373906407</v>
      </c>
      <c r="G11" s="61">
        <f>G16+G39+G78+G92+G65+G164</f>
        <v>239184232.05999997</v>
      </c>
      <c r="H11" s="61">
        <f>H16+H39+H78+H92+H65+H164</f>
        <v>293496010.52000004</v>
      </c>
      <c r="I11" s="61">
        <f>I16+I39+I78+I92+I65+I164</f>
        <v>292440359.1</v>
      </c>
      <c r="J11" s="61">
        <f>J16+J39+J78+J92+J65+J164</f>
        <v>285871200</v>
      </c>
      <c r="K11" s="61">
        <f>K16+K39+K78+K92+K65+K164</f>
        <v>280071200</v>
      </c>
      <c r="L11" s="61">
        <f>L16+L39+L78+L92+L65+L164</f>
        <v>262445192.65</v>
      </c>
      <c r="M11" s="61">
        <f>M16+M39+M78+M92+M65+M164</f>
        <v>262445192.65</v>
      </c>
      <c r="N11" s="61">
        <f>N16+N39+N78+N92+N65+N164</f>
        <v>262445192.65</v>
      </c>
      <c r="O11" s="28"/>
    </row>
    <row r="12" spans="1:15" ht="18.75">
      <c r="A12" s="52">
        <v>4</v>
      </c>
      <c r="B12" s="27" t="s">
        <v>2</v>
      </c>
      <c r="C12" s="31">
        <f>D12+E12+F12+G11+H11+I11+K11+J11</f>
        <v>2223453937.92</v>
      </c>
      <c r="D12" s="31">
        <f>D17+D40+D79+D93+D66+D165</f>
        <v>282471160.28</v>
      </c>
      <c r="E12" s="61">
        <f>E17+E40+E79+E93+E66+E165</f>
        <v>324411171.12</v>
      </c>
      <c r="F12" s="61">
        <f>F17+F40+F79+F93+F66+F165</f>
        <v>225508604.84</v>
      </c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8.75" customHeight="1">
      <c r="A13" s="52">
        <v>5</v>
      </c>
      <c r="B13" s="72" t="s">
        <v>167</v>
      </c>
      <c r="C13" s="72"/>
      <c r="D13" s="72"/>
      <c r="E13" s="72"/>
      <c r="F13" s="72"/>
      <c r="G13" s="61">
        <f>G15+G16+G14</f>
        <v>161923162.24</v>
      </c>
      <c r="H13" s="61">
        <f>H15+H16+H14</f>
        <v>176108513.32999998</v>
      </c>
      <c r="I13" s="61">
        <f>I15+I16+I14</f>
        <v>178052919.07</v>
      </c>
      <c r="J13" s="61">
        <f>J15+J16+J14</f>
        <v>181326661</v>
      </c>
      <c r="K13" s="61">
        <f>K15+K16+K14</f>
        <v>193129340</v>
      </c>
      <c r="L13" s="61">
        <f>L15+L16+L14</f>
        <v>193129340</v>
      </c>
      <c r="M13" s="61">
        <f>M15+M16+M14</f>
        <v>193129340</v>
      </c>
      <c r="N13" s="61">
        <f>N15+N16+N14</f>
        <v>93288340</v>
      </c>
      <c r="O13" s="29"/>
    </row>
    <row r="14" spans="1:15" ht="31.5">
      <c r="A14" s="52">
        <v>6</v>
      </c>
      <c r="B14" s="27" t="s">
        <v>8</v>
      </c>
      <c r="C14" s="31">
        <f>C16+C17+C15</f>
        <v>1628925411.6</v>
      </c>
      <c r="D14" s="31">
        <f>D16+D17+D15</f>
        <v>317029699.86</v>
      </c>
      <c r="E14" s="61">
        <f>E16+E17+E15</f>
        <v>263210407.07</v>
      </c>
      <c r="F14" s="61">
        <f>F16+F17+F15</f>
        <v>158144709.03</v>
      </c>
      <c r="G14" s="61">
        <f>G28</f>
        <v>0</v>
      </c>
      <c r="H14" s="61">
        <f>H28</f>
        <v>0</v>
      </c>
      <c r="I14" s="61">
        <f>I28</f>
        <v>0</v>
      </c>
      <c r="J14" s="61">
        <f>J28</f>
        <v>0</v>
      </c>
      <c r="K14" s="61">
        <f>K28</f>
        <v>0</v>
      </c>
      <c r="L14" s="61">
        <f>L28</f>
        <v>0</v>
      </c>
      <c r="M14" s="61">
        <f>M28</f>
        <v>0</v>
      </c>
      <c r="N14" s="61">
        <f>N28</f>
        <v>0</v>
      </c>
      <c r="O14" s="29"/>
    </row>
    <row r="15" spans="1:15" ht="15.75">
      <c r="A15" s="52">
        <v>7</v>
      </c>
      <c r="B15" s="27" t="s">
        <v>0</v>
      </c>
      <c r="C15" s="31">
        <f>D15+E15+F15+G14+H14+I14+K14+J14</f>
        <v>62198700</v>
      </c>
      <c r="D15" s="31">
        <f>D29</f>
        <v>62198700</v>
      </c>
      <c r="E15" s="61">
        <f>E29</f>
        <v>0</v>
      </c>
      <c r="F15" s="61">
        <f>F29</f>
        <v>0</v>
      </c>
      <c r="G15" s="61">
        <f>G18+G29+G33</f>
        <v>80235000</v>
      </c>
      <c r="H15" s="61">
        <f>H18+H29+H33</f>
        <v>87373200</v>
      </c>
      <c r="I15" s="61">
        <f>I18+I29+I33</f>
        <v>90771000</v>
      </c>
      <c r="J15" s="61">
        <f>J18+J29+J33</f>
        <v>95087000</v>
      </c>
      <c r="K15" s="61">
        <f>K18+K29+K33</f>
        <v>99841000</v>
      </c>
      <c r="L15" s="61">
        <f>L18+L29+L33</f>
        <v>99841000</v>
      </c>
      <c r="M15" s="61">
        <f>M18+M29+M33</f>
        <v>99841000</v>
      </c>
      <c r="N15" s="61">
        <f>N18+N29+N33</f>
        <v>0</v>
      </c>
      <c r="O15" s="29"/>
    </row>
    <row r="16" spans="1:15" ht="15.75">
      <c r="A16" s="52">
        <v>8</v>
      </c>
      <c r="B16" s="27" t="s">
        <v>1</v>
      </c>
      <c r="C16" s="31">
        <f>D16+E16+F16+G15+H15+I15+K15+J15</f>
        <v>802450408.4</v>
      </c>
      <c r="D16" s="31">
        <f>D19+D30+D35</f>
        <v>146533100</v>
      </c>
      <c r="E16" s="61">
        <f>E19+E30+E34</f>
        <v>125997308.4</v>
      </c>
      <c r="F16" s="61">
        <f>F19+F30+F34</f>
        <v>76612800</v>
      </c>
      <c r="G16" s="61">
        <f>G20+G22+G24+G26+G30+G34</f>
        <v>81688162.24</v>
      </c>
      <c r="H16" s="61">
        <f>H20+H22+H24+H26+H30+H34</f>
        <v>88735313.33</v>
      </c>
      <c r="I16" s="61">
        <f>I20+I22+I24+I26+I30+I34</f>
        <v>87281919.07</v>
      </c>
      <c r="J16" s="61">
        <f>J20+J22+J24+J26+J30+J34</f>
        <v>86239661</v>
      </c>
      <c r="K16" s="61">
        <f>K20+K22+K24+K26+K30+K34</f>
        <v>93288340</v>
      </c>
      <c r="L16" s="61">
        <f>L20+L22+L24+L26+L30+L34</f>
        <v>93288340</v>
      </c>
      <c r="M16" s="61">
        <f>M20+M22+M24+M26+M30+M34</f>
        <v>93288340</v>
      </c>
      <c r="N16" s="61">
        <f>N20+N22+N24+N26+N30+N34</f>
        <v>93288340</v>
      </c>
      <c r="O16" s="29"/>
    </row>
    <row r="17" spans="1:15" ht="15.75">
      <c r="A17" s="52">
        <v>9</v>
      </c>
      <c r="B17" s="27" t="s">
        <v>2</v>
      </c>
      <c r="C17" s="31">
        <f>D17+E17+F17+G16+H16+I16+K16+J16</f>
        <v>764276303.1999999</v>
      </c>
      <c r="D17" s="31">
        <f>D21+D23+D31+D25+D27</f>
        <v>108297899.86</v>
      </c>
      <c r="E17" s="61">
        <f>E21+E23+E25+E27+E31+E35</f>
        <v>137213098.67</v>
      </c>
      <c r="F17" s="61">
        <f>F21+F23+F25+F27+F31+F35</f>
        <v>81531909.03</v>
      </c>
      <c r="G17" s="61">
        <f aca="true" t="shared" si="2" ref="D17:N18">G18</f>
        <v>80235000</v>
      </c>
      <c r="H17" s="61">
        <f t="shared" si="2"/>
        <v>87373200</v>
      </c>
      <c r="I17" s="61">
        <f t="shared" si="2"/>
        <v>90771000</v>
      </c>
      <c r="J17" s="61">
        <f t="shared" si="2"/>
        <v>95087000</v>
      </c>
      <c r="K17" s="61">
        <f t="shared" si="2"/>
        <v>99841000</v>
      </c>
      <c r="L17" s="61">
        <f t="shared" si="2"/>
        <v>99841000</v>
      </c>
      <c r="M17" s="61">
        <f t="shared" si="2"/>
        <v>99841000</v>
      </c>
      <c r="N17" s="61">
        <f t="shared" si="2"/>
        <v>0</v>
      </c>
      <c r="O17" s="29" t="s">
        <v>136</v>
      </c>
    </row>
    <row r="18" spans="1:15" ht="110.25">
      <c r="A18" s="52">
        <v>10</v>
      </c>
      <c r="B18" s="27" t="s">
        <v>64</v>
      </c>
      <c r="C18" s="31">
        <f>D18+E18+F18+G17+H17+I17+K17+J17</f>
        <v>603893900</v>
      </c>
      <c r="D18" s="31">
        <f t="shared" si="2"/>
        <v>33012000</v>
      </c>
      <c r="E18" s="61">
        <f t="shared" si="2"/>
        <v>40961900</v>
      </c>
      <c r="F18" s="61">
        <f t="shared" si="2"/>
        <v>76612800</v>
      </c>
      <c r="G18" s="61">
        <v>80235000</v>
      </c>
      <c r="H18" s="61">
        <v>87373200</v>
      </c>
      <c r="I18" s="61">
        <v>90771000</v>
      </c>
      <c r="J18" s="61">
        <v>95087000</v>
      </c>
      <c r="K18" s="61">
        <v>99841000</v>
      </c>
      <c r="L18" s="61">
        <v>99841000</v>
      </c>
      <c r="M18" s="61">
        <v>99841000</v>
      </c>
      <c r="N18" s="61"/>
      <c r="O18" s="29"/>
    </row>
    <row r="19" spans="1:15" ht="15.75">
      <c r="A19" s="52">
        <v>11</v>
      </c>
      <c r="B19" s="27" t="s">
        <v>1</v>
      </c>
      <c r="C19" s="31">
        <f>D19+E19+F19+G18+H18+I18+K18+J18</f>
        <v>603893900</v>
      </c>
      <c r="D19" s="31">
        <v>33012000</v>
      </c>
      <c r="E19" s="61">
        <v>40961900</v>
      </c>
      <c r="F19" s="61">
        <v>76612800</v>
      </c>
      <c r="G19" s="61">
        <f aca="true" t="shared" si="3" ref="D19:N20">G20</f>
        <v>39416389.55</v>
      </c>
      <c r="H19" s="61">
        <f t="shared" si="3"/>
        <v>43712522.9</v>
      </c>
      <c r="I19" s="61">
        <f t="shared" si="3"/>
        <v>38719446.07</v>
      </c>
      <c r="J19" s="61">
        <f t="shared" si="3"/>
        <v>40548488</v>
      </c>
      <c r="K19" s="61">
        <f t="shared" si="3"/>
        <v>40548488</v>
      </c>
      <c r="L19" s="61">
        <f t="shared" si="3"/>
        <v>40548488</v>
      </c>
      <c r="M19" s="61">
        <f t="shared" si="3"/>
        <v>40548488</v>
      </c>
      <c r="N19" s="61">
        <f t="shared" si="3"/>
        <v>40548488</v>
      </c>
      <c r="O19" s="29" t="s">
        <v>137</v>
      </c>
    </row>
    <row r="20" spans="1:15" ht="110.25">
      <c r="A20" s="52">
        <v>12</v>
      </c>
      <c r="B20" s="27" t="s">
        <v>65</v>
      </c>
      <c r="C20" s="31">
        <f>D20+E20+F20+G19+H19+I19+K19+J19</f>
        <v>358741481.73</v>
      </c>
      <c r="D20" s="31">
        <f t="shared" si="3"/>
        <v>57250919.96</v>
      </c>
      <c r="E20" s="61">
        <f t="shared" si="3"/>
        <v>58183985.01</v>
      </c>
      <c r="F20" s="61">
        <f t="shared" si="3"/>
        <v>40361242.24</v>
      </c>
      <c r="G20" s="61">
        <v>39416389.55</v>
      </c>
      <c r="H20" s="61">
        <v>43712522.9</v>
      </c>
      <c r="I20" s="61">
        <v>38719446.07</v>
      </c>
      <c r="J20" s="61">
        <v>40548488</v>
      </c>
      <c r="K20" s="61">
        <v>40548488</v>
      </c>
      <c r="L20" s="61">
        <v>40548488</v>
      </c>
      <c r="M20" s="61">
        <v>40548488</v>
      </c>
      <c r="N20" s="61">
        <v>40548488</v>
      </c>
      <c r="O20" s="29"/>
    </row>
    <row r="21" spans="1:15" ht="15.75">
      <c r="A21" s="52">
        <v>13</v>
      </c>
      <c r="B21" s="27" t="s">
        <v>2</v>
      </c>
      <c r="C21" s="31">
        <f>D21+E21+F21+G20+H20+I20+K20+J20</f>
        <v>358741481.73</v>
      </c>
      <c r="D21" s="31">
        <v>57250919.96</v>
      </c>
      <c r="E21" s="61">
        <v>58183985.01</v>
      </c>
      <c r="F21" s="61">
        <v>40361242.24</v>
      </c>
      <c r="G21" s="61">
        <f aca="true" t="shared" si="4" ref="E21:N22">G22</f>
        <v>32120865</v>
      </c>
      <c r="H21" s="61">
        <f t="shared" si="4"/>
        <v>34837490.43</v>
      </c>
      <c r="I21" s="61">
        <f t="shared" si="4"/>
        <v>36752173</v>
      </c>
      <c r="J21" s="61">
        <f t="shared" si="4"/>
        <v>33880873</v>
      </c>
      <c r="K21" s="61">
        <f t="shared" si="4"/>
        <v>40114552</v>
      </c>
      <c r="L21" s="61">
        <f t="shared" si="4"/>
        <v>40114552</v>
      </c>
      <c r="M21" s="61">
        <f t="shared" si="4"/>
        <v>40114552</v>
      </c>
      <c r="N21" s="61">
        <f t="shared" si="4"/>
        <v>40114552</v>
      </c>
      <c r="O21" s="29" t="s">
        <v>137</v>
      </c>
    </row>
    <row r="22" spans="1:15" ht="110.25">
      <c r="A22" s="52">
        <v>14</v>
      </c>
      <c r="B22" s="27" t="s">
        <v>66</v>
      </c>
      <c r="C22" s="31">
        <f>D22+E22+F22+G21+H21+I21+K21+J21</f>
        <v>245061039.56</v>
      </c>
      <c r="D22" s="31">
        <f>D23</f>
        <v>10772178.06</v>
      </c>
      <c r="E22" s="61">
        <f t="shared" si="4"/>
        <v>25504841.62</v>
      </c>
      <c r="F22" s="61">
        <f t="shared" si="4"/>
        <v>31078066.45</v>
      </c>
      <c r="G22" s="61">
        <v>32120865</v>
      </c>
      <c r="H22" s="61">
        <v>34837490.43</v>
      </c>
      <c r="I22" s="61">
        <v>36752173</v>
      </c>
      <c r="J22" s="61">
        <v>33880873</v>
      </c>
      <c r="K22" s="61">
        <v>40114552</v>
      </c>
      <c r="L22" s="61">
        <v>40114552</v>
      </c>
      <c r="M22" s="61">
        <v>40114552</v>
      </c>
      <c r="N22" s="61">
        <v>40114552</v>
      </c>
      <c r="O22" s="29"/>
    </row>
    <row r="23" spans="1:15" ht="15.75">
      <c r="A23" s="52">
        <v>15</v>
      </c>
      <c r="B23" s="27" t="s">
        <v>2</v>
      </c>
      <c r="C23" s="31">
        <f>D23+E23+F23+G22+H22+I22+K22+J22</f>
        <v>245061039.56</v>
      </c>
      <c r="D23" s="31">
        <v>10772178.06</v>
      </c>
      <c r="E23" s="61">
        <v>25504841.62</v>
      </c>
      <c r="F23" s="61">
        <v>31078066.45</v>
      </c>
      <c r="G23" s="61">
        <f aca="true" t="shared" si="5" ref="E23:N24">G24</f>
        <v>9740607.69</v>
      </c>
      <c r="H23" s="61">
        <f t="shared" si="5"/>
        <v>9803000</v>
      </c>
      <c r="I23" s="61">
        <f t="shared" si="5"/>
        <v>11400000</v>
      </c>
      <c r="J23" s="61">
        <f t="shared" si="5"/>
        <v>11400000</v>
      </c>
      <c r="K23" s="61">
        <f t="shared" si="5"/>
        <v>12215000</v>
      </c>
      <c r="L23" s="61">
        <f t="shared" si="5"/>
        <v>12215000</v>
      </c>
      <c r="M23" s="61">
        <f t="shared" si="5"/>
        <v>12215000</v>
      </c>
      <c r="N23" s="61">
        <f t="shared" si="5"/>
        <v>12215000</v>
      </c>
      <c r="O23" s="29" t="s">
        <v>52</v>
      </c>
    </row>
    <row r="24" spans="1:15" ht="94.5">
      <c r="A24" s="52">
        <v>16</v>
      </c>
      <c r="B24" s="27" t="s">
        <v>67</v>
      </c>
      <c r="C24" s="31">
        <f>D24+E24+F24+G23+H23+I23+K23+J23</f>
        <v>85841225.89</v>
      </c>
      <c r="D24" s="31">
        <f>D25</f>
        <v>9719913.86</v>
      </c>
      <c r="E24" s="61">
        <f t="shared" si="5"/>
        <v>11722704</v>
      </c>
      <c r="F24" s="61">
        <f t="shared" si="5"/>
        <v>9840000.34</v>
      </c>
      <c r="G24" s="61">
        <v>9740607.69</v>
      </c>
      <c r="H24" s="61">
        <v>9803000</v>
      </c>
      <c r="I24" s="61">
        <v>11400000</v>
      </c>
      <c r="J24" s="61">
        <v>11400000</v>
      </c>
      <c r="K24" s="61">
        <v>12215000</v>
      </c>
      <c r="L24" s="61">
        <v>12215000</v>
      </c>
      <c r="M24" s="61">
        <v>12215000</v>
      </c>
      <c r="N24" s="61">
        <v>12215000</v>
      </c>
      <c r="O24" s="29"/>
    </row>
    <row r="25" spans="1:15" ht="15.75">
      <c r="A25" s="52">
        <v>17</v>
      </c>
      <c r="B25" s="27" t="s">
        <v>2</v>
      </c>
      <c r="C25" s="31">
        <f>D25+E25+F25+G24+H24+I24+K24+J24</f>
        <v>85841225.89</v>
      </c>
      <c r="D25" s="31">
        <v>9719913.86</v>
      </c>
      <c r="E25" s="61">
        <v>11722704</v>
      </c>
      <c r="F25" s="61">
        <v>9840000.34</v>
      </c>
      <c r="G25" s="61">
        <f aca="true" t="shared" si="6" ref="E25:N26">G26</f>
        <v>410300</v>
      </c>
      <c r="H25" s="61">
        <f t="shared" si="6"/>
        <v>382300</v>
      </c>
      <c r="I25" s="61">
        <f t="shared" si="6"/>
        <v>410300</v>
      </c>
      <c r="J25" s="61">
        <f t="shared" si="6"/>
        <v>410300</v>
      </c>
      <c r="K25" s="61">
        <f t="shared" si="6"/>
        <v>410300</v>
      </c>
      <c r="L25" s="61">
        <f t="shared" si="6"/>
        <v>410300</v>
      </c>
      <c r="M25" s="61">
        <f t="shared" si="6"/>
        <v>410300</v>
      </c>
      <c r="N25" s="61">
        <f t="shared" si="6"/>
        <v>410300</v>
      </c>
      <c r="O25" s="29" t="s">
        <v>52</v>
      </c>
    </row>
    <row r="26" spans="1:15" ht="94.5">
      <c r="A26" s="52">
        <v>18</v>
      </c>
      <c r="B26" s="27" t="s">
        <v>68</v>
      </c>
      <c r="C26" s="31">
        <f>D26+E26+F26+G25+H25+I25+K25+J25</f>
        <v>2848229.69</v>
      </c>
      <c r="D26" s="31">
        <f>D27</f>
        <v>189529.69</v>
      </c>
      <c r="E26" s="61">
        <f t="shared" si="6"/>
        <v>382600</v>
      </c>
      <c r="F26" s="61">
        <f t="shared" si="6"/>
        <v>252600</v>
      </c>
      <c r="G26" s="61">
        <v>410300</v>
      </c>
      <c r="H26" s="61">
        <v>382300</v>
      </c>
      <c r="I26" s="61">
        <v>410300</v>
      </c>
      <c r="J26" s="61">
        <v>410300</v>
      </c>
      <c r="K26" s="61">
        <v>410300</v>
      </c>
      <c r="L26" s="61">
        <v>410300</v>
      </c>
      <c r="M26" s="61">
        <v>410300</v>
      </c>
      <c r="N26" s="61">
        <v>410300</v>
      </c>
      <c r="O26" s="29"/>
    </row>
    <row r="27" spans="1:15" ht="15.75">
      <c r="A27" s="52">
        <v>19</v>
      </c>
      <c r="B27" s="27" t="s">
        <v>2</v>
      </c>
      <c r="C27" s="31">
        <f>D27+E27+F27+G26+H26+I26+K26+J26</f>
        <v>2848229.69</v>
      </c>
      <c r="D27" s="31">
        <v>189529.69</v>
      </c>
      <c r="E27" s="61">
        <v>382600</v>
      </c>
      <c r="F27" s="61">
        <v>252600</v>
      </c>
      <c r="G27" s="61">
        <f>G29+G30</f>
        <v>0</v>
      </c>
      <c r="H27" s="61">
        <f>H29+H30</f>
        <v>0</v>
      </c>
      <c r="I27" s="61">
        <f>I29+I30</f>
        <v>0</v>
      </c>
      <c r="J27" s="61">
        <f>J29+J30</f>
        <v>0</v>
      </c>
      <c r="K27" s="61">
        <f>K29+K30</f>
        <v>0</v>
      </c>
      <c r="L27" s="61">
        <f>L29+L30</f>
        <v>0</v>
      </c>
      <c r="M27" s="61">
        <f>M29+M30</f>
        <v>0</v>
      </c>
      <c r="N27" s="61">
        <f>N29+N30</f>
        <v>0</v>
      </c>
      <c r="O27" s="29" t="s">
        <v>125</v>
      </c>
    </row>
    <row r="28" spans="1:15" ht="47.25">
      <c r="A28" s="52">
        <v>20</v>
      </c>
      <c r="B28" s="27" t="s">
        <v>69</v>
      </c>
      <c r="C28" s="31">
        <f>D28+E28+F28+G27+H27+I27+K27+J27</f>
        <v>323635134.73</v>
      </c>
      <c r="D28" s="31">
        <f>D30+D31+D29</f>
        <v>206085158.29</v>
      </c>
      <c r="E28" s="61">
        <f>E30+E31</f>
        <v>117549976.44</v>
      </c>
      <c r="F28" s="61">
        <f>F30+F31</f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/>
      <c r="M28" s="61"/>
      <c r="N28" s="61"/>
      <c r="O28" s="29"/>
    </row>
    <row r="29" spans="1:15" ht="15.75">
      <c r="A29" s="52">
        <v>21</v>
      </c>
      <c r="B29" s="27" t="s">
        <v>0</v>
      </c>
      <c r="C29" s="31">
        <f>D29+E29+F29+G28+H28+I28+K28+J28</f>
        <v>62198700</v>
      </c>
      <c r="D29" s="31">
        <v>62198700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/>
      <c r="M29" s="61"/>
      <c r="N29" s="61"/>
      <c r="O29" s="29"/>
    </row>
    <row r="30" spans="1:15" ht="15.75">
      <c r="A30" s="52">
        <v>22</v>
      </c>
      <c r="B30" s="27" t="s">
        <v>1</v>
      </c>
      <c r="C30" s="31">
        <f>D30+E30+F30+G29+H29+I29+K29+J29</f>
        <v>189912108.4</v>
      </c>
      <c r="D30" s="31">
        <v>113521100</v>
      </c>
      <c r="E30" s="61">
        <v>76391008.4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/>
      <c r="M30" s="61"/>
      <c r="N30" s="61"/>
      <c r="O30" s="29"/>
    </row>
    <row r="31" spans="1:15" ht="15.75">
      <c r="A31" s="52">
        <v>23</v>
      </c>
      <c r="B31" s="27" t="s">
        <v>2</v>
      </c>
      <c r="C31" s="31">
        <f>D31+E31+F31+G30+H30+I30+K30+J30</f>
        <v>71524326.33</v>
      </c>
      <c r="D31" s="31">
        <v>30365358.29</v>
      </c>
      <c r="E31" s="61">
        <v>41158968.04</v>
      </c>
      <c r="F31" s="61">
        <v>0</v>
      </c>
      <c r="G31" s="61">
        <f>G32+G33+G34</f>
        <v>0</v>
      </c>
      <c r="H31" s="61">
        <f>H32+H33+H34</f>
        <v>0</v>
      </c>
      <c r="I31" s="61">
        <f>I32+I33+I34</f>
        <v>0</v>
      </c>
      <c r="J31" s="61">
        <f>J32+J33+J34</f>
        <v>0</v>
      </c>
      <c r="K31" s="61">
        <f>K32+K33+K34</f>
        <v>0</v>
      </c>
      <c r="L31" s="61">
        <f>L32+L33+L34</f>
        <v>0</v>
      </c>
      <c r="M31" s="61">
        <f>M32+M33+M34</f>
        <v>0</v>
      </c>
      <c r="N31" s="61">
        <f>N32+N33+N34</f>
        <v>0</v>
      </c>
      <c r="O31" s="29"/>
    </row>
    <row r="32" spans="1:15" ht="78.75">
      <c r="A32" s="52">
        <v>24</v>
      </c>
      <c r="B32" s="27" t="s">
        <v>146</v>
      </c>
      <c r="C32" s="31">
        <f>D32+E32+F32+G31+H31+I31+K31+J31</f>
        <v>8904400</v>
      </c>
      <c r="D32" s="31">
        <f>D33+D34+D35</f>
        <v>0</v>
      </c>
      <c r="E32" s="61">
        <f>E33+E34+E35</f>
        <v>8904400</v>
      </c>
      <c r="F32" s="61">
        <f>F33+F34+F35</f>
        <v>0</v>
      </c>
      <c r="G32" s="61"/>
      <c r="H32" s="61"/>
      <c r="I32" s="61"/>
      <c r="J32" s="61"/>
      <c r="K32" s="61"/>
      <c r="L32" s="61"/>
      <c r="M32" s="61"/>
      <c r="N32" s="61"/>
      <c r="O32" s="29"/>
    </row>
    <row r="33" spans="1:15" ht="15.75">
      <c r="A33" s="52">
        <v>25</v>
      </c>
      <c r="B33" s="27" t="s">
        <v>0</v>
      </c>
      <c r="C33" s="31">
        <f>D33+E33+F33+G32+H32+I32+K32+J32</f>
        <v>0</v>
      </c>
      <c r="D33" s="31"/>
      <c r="E33" s="61"/>
      <c r="F33" s="61"/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/>
      <c r="M33" s="61"/>
      <c r="N33" s="61"/>
      <c r="O33" s="29"/>
    </row>
    <row r="34" spans="1:15" ht="15.75">
      <c r="A34" s="52">
        <v>26</v>
      </c>
      <c r="B34" s="27" t="s">
        <v>1</v>
      </c>
      <c r="C34" s="31">
        <f>D34+E34+F34+G33+H33+I33+K33+J33</f>
        <v>8644400</v>
      </c>
      <c r="D34" s="31">
        <v>0</v>
      </c>
      <c r="E34" s="61">
        <v>8644400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/>
      <c r="M34" s="61"/>
      <c r="N34" s="61"/>
      <c r="O34" s="29"/>
    </row>
    <row r="35" spans="1:15" ht="18.75">
      <c r="A35" s="52">
        <v>27</v>
      </c>
      <c r="B35" s="27" t="s">
        <v>2</v>
      </c>
      <c r="C35" s="31">
        <f>D35+E35+F35+G34+H34+I34+K34+J34</f>
        <v>260000</v>
      </c>
      <c r="D35" s="31">
        <v>0</v>
      </c>
      <c r="E35" s="61">
        <v>260000</v>
      </c>
      <c r="F35" s="61">
        <v>0</v>
      </c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18.75" customHeight="1">
      <c r="A36" s="52">
        <v>28</v>
      </c>
      <c r="B36" s="72" t="s">
        <v>168</v>
      </c>
      <c r="C36" s="72"/>
      <c r="D36" s="72"/>
      <c r="E36" s="72"/>
      <c r="F36" s="72"/>
      <c r="G36" s="61">
        <f>G37+G38+G39</f>
        <v>409730996.3</v>
      </c>
      <c r="H36" s="61">
        <f>H37+H38+H39</f>
        <v>439437211.65</v>
      </c>
      <c r="I36" s="61">
        <f>I37+I38+I39</f>
        <v>439441897.13</v>
      </c>
      <c r="J36" s="61">
        <f>J37+J38+J39</f>
        <v>463828949</v>
      </c>
      <c r="K36" s="61">
        <f>K37+K38+K39</f>
        <v>460470459.65</v>
      </c>
      <c r="L36" s="61">
        <f>L37+L38+L39</f>
        <v>460470459.65</v>
      </c>
      <c r="M36" s="61">
        <f>M37+M38+M39</f>
        <v>460470459.65</v>
      </c>
      <c r="N36" s="61">
        <f>N37+N38+N39</f>
        <v>460470459.65</v>
      </c>
      <c r="O36" s="29"/>
    </row>
    <row r="37" spans="1:15" ht="31.5">
      <c r="A37" s="52">
        <v>29</v>
      </c>
      <c r="B37" s="27" t="s">
        <v>10</v>
      </c>
      <c r="C37" s="31">
        <f>D37+E37+F37+G36+H36+I36+K36+J36</f>
        <v>3367033117.3</v>
      </c>
      <c r="D37" s="31">
        <f>D38+D39+D40</f>
        <v>371858498.21000004</v>
      </c>
      <c r="E37" s="61">
        <f>E38+E39+E40</f>
        <v>387133330.53999996</v>
      </c>
      <c r="F37" s="61">
        <f>F38+F39+F40</f>
        <v>395131774.82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29"/>
    </row>
    <row r="38" spans="1:15" ht="15.75">
      <c r="A38" s="52">
        <v>30</v>
      </c>
      <c r="B38" s="27" t="s">
        <v>0</v>
      </c>
      <c r="C38" s="31">
        <f>D38+E38+F38+G37+H37+I37+K37+J37</f>
        <v>0</v>
      </c>
      <c r="D38" s="31">
        <v>0</v>
      </c>
      <c r="E38" s="61">
        <v>0</v>
      </c>
      <c r="F38" s="61">
        <v>0</v>
      </c>
      <c r="G38" s="61">
        <f>G41+G44+G47+G59</f>
        <v>293954000</v>
      </c>
      <c r="H38" s="61">
        <f>H41+H44+H47+H59+H62</f>
        <v>306227153</v>
      </c>
      <c r="I38" s="61">
        <f>I41+I44+I47+I59</f>
        <v>321798000</v>
      </c>
      <c r="J38" s="61">
        <f>J41+J44+J47+J59</f>
        <v>313679000</v>
      </c>
      <c r="K38" s="61">
        <f>K41+K44+K47+K59</f>
        <v>330930000</v>
      </c>
      <c r="L38" s="61">
        <f>L41+L44+L47+L59</f>
        <v>330930000</v>
      </c>
      <c r="M38" s="61">
        <f>M41+M44+M47+M59</f>
        <v>330930000</v>
      </c>
      <c r="N38" s="61">
        <f>N41+N44+N47+N59</f>
        <v>330930000</v>
      </c>
      <c r="O38" s="29"/>
    </row>
    <row r="39" spans="1:15" ht="15.75">
      <c r="A39" s="52">
        <v>31</v>
      </c>
      <c r="B39" s="27" t="s">
        <v>1</v>
      </c>
      <c r="C39" s="31">
        <f>D39+E39+F39+G38+H38+I38+K38+J38</f>
        <v>2329995053</v>
      </c>
      <c r="D39" s="31">
        <f>D42+D45+D48+D60</f>
        <v>238232000</v>
      </c>
      <c r="E39" s="61">
        <f>E42+E45+E48+E60</f>
        <v>237908300</v>
      </c>
      <c r="F39" s="61">
        <f>F42+F45+F48+F60</f>
        <v>287266600</v>
      </c>
      <c r="G39" s="61">
        <f>G42+G45+G49+G51+G55+G53+G57+G60</f>
        <v>115776996.3</v>
      </c>
      <c r="H39" s="61">
        <f>H42+H45+H49+H51+H55+H53+H57+H60</f>
        <v>133210058.65</v>
      </c>
      <c r="I39" s="61">
        <f>I42+I45+I49+I51+I55+I53+I57+I60</f>
        <v>117643897.13</v>
      </c>
      <c r="J39" s="61">
        <f>J42+J45+J49+J51+J55+J53+J57+J60</f>
        <v>150149949</v>
      </c>
      <c r="K39" s="61">
        <f>K42+K45+K49+K51+K55+K53+K57+K60</f>
        <v>129540459.65</v>
      </c>
      <c r="L39" s="61">
        <f>L42+L45+L49+L51+L55+L53+L57+L60</f>
        <v>129540459.65</v>
      </c>
      <c r="M39" s="61">
        <f>M42+M45+M49+M51+M55+M53+M57+M60</f>
        <v>129540459.65</v>
      </c>
      <c r="N39" s="61">
        <f>N42+N45+N49+N51+N55+N53+N57+N60</f>
        <v>129540459.65</v>
      </c>
      <c r="O39" s="29"/>
    </row>
    <row r="40" spans="1:15" ht="38.25">
      <c r="A40" s="52">
        <v>32</v>
      </c>
      <c r="B40" s="27" t="s">
        <v>2</v>
      </c>
      <c r="C40" s="31">
        <f>D40+E40+F40+G39+H39+I39+K39+J39</f>
        <v>1037038064.3</v>
      </c>
      <c r="D40" s="31">
        <f>D43+D46+D50+D52+D56+D54+D58+D61</f>
        <v>133626498.21000001</v>
      </c>
      <c r="E40" s="61">
        <f>E43+E46+E50+E52+E56+E54+E58+E61</f>
        <v>149225030.54</v>
      </c>
      <c r="F40" s="61">
        <f>F43+F46+F50+F52+F56+F54+F58+F61</f>
        <v>107865174.82</v>
      </c>
      <c r="G40" s="61">
        <f aca="true" t="shared" si="7" ref="E40:N41">G41</f>
        <v>274660000</v>
      </c>
      <c r="H40" s="61">
        <f t="shared" si="7"/>
        <v>285041500</v>
      </c>
      <c r="I40" s="61">
        <f t="shared" si="7"/>
        <v>299303000</v>
      </c>
      <c r="J40" s="61">
        <f t="shared" si="7"/>
        <v>313679000</v>
      </c>
      <c r="K40" s="61">
        <f t="shared" si="7"/>
        <v>330930000</v>
      </c>
      <c r="L40" s="61">
        <f t="shared" si="7"/>
        <v>330930000</v>
      </c>
      <c r="M40" s="61">
        <f t="shared" si="7"/>
        <v>330930000</v>
      </c>
      <c r="N40" s="61">
        <f t="shared" si="7"/>
        <v>330930000</v>
      </c>
      <c r="O40" s="29" t="s">
        <v>138</v>
      </c>
    </row>
    <row r="41" spans="1:15" ht="141.75">
      <c r="A41" s="52">
        <v>33</v>
      </c>
      <c r="B41" s="27" t="s">
        <v>71</v>
      </c>
      <c r="C41" s="31">
        <f>D41+E41+F41+G40+H40+I40+K40+J40</f>
        <v>2226916400</v>
      </c>
      <c r="D41" s="31">
        <f>D42</f>
        <v>225003000</v>
      </c>
      <c r="E41" s="61">
        <f t="shared" si="7"/>
        <v>224759300</v>
      </c>
      <c r="F41" s="61">
        <f t="shared" si="7"/>
        <v>273540600</v>
      </c>
      <c r="G41" s="61">
        <v>274660000</v>
      </c>
      <c r="H41" s="61">
        <v>285041500</v>
      </c>
      <c r="I41" s="61">
        <v>299303000</v>
      </c>
      <c r="J41" s="61">
        <v>313679000</v>
      </c>
      <c r="K41" s="61">
        <v>330930000</v>
      </c>
      <c r="L41" s="61">
        <v>330930000</v>
      </c>
      <c r="M41" s="61">
        <v>330930000</v>
      </c>
      <c r="N41" s="61">
        <v>330930000</v>
      </c>
      <c r="O41" s="29"/>
    </row>
    <row r="42" spans="1:15" ht="15.75">
      <c r="A42" s="52">
        <v>34</v>
      </c>
      <c r="B42" s="27" t="s">
        <v>1</v>
      </c>
      <c r="C42" s="31">
        <f>D42+E42+F42+G41+H41+I41+K41+J41</f>
        <v>2226916400</v>
      </c>
      <c r="D42" s="31">
        <v>225003000</v>
      </c>
      <c r="E42" s="61">
        <v>224759300</v>
      </c>
      <c r="F42" s="61">
        <v>273540600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/>
      <c r="M42" s="61"/>
      <c r="N42" s="61"/>
      <c r="O42" s="29"/>
    </row>
    <row r="43" spans="1:15" ht="15.75">
      <c r="A43" s="52">
        <v>35</v>
      </c>
      <c r="B43" s="27" t="s">
        <v>2</v>
      </c>
      <c r="C43" s="31">
        <f>D43+E43+F43+G42+H42+I42+K42+J42</f>
        <v>0</v>
      </c>
      <c r="D43" s="31">
        <v>0</v>
      </c>
      <c r="E43" s="61">
        <v>0</v>
      </c>
      <c r="F43" s="61">
        <v>0</v>
      </c>
      <c r="G43" s="61">
        <f>G44+G45</f>
        <v>19307000</v>
      </c>
      <c r="H43" s="61">
        <f>H44+H45</f>
        <v>21389514.02</v>
      </c>
      <c r="I43" s="61">
        <f>I44+I45</f>
        <v>23218000</v>
      </c>
      <c r="J43" s="61">
        <f>J44+J45</f>
        <v>620000</v>
      </c>
      <c r="K43" s="61">
        <f>K44+K45</f>
        <v>620000</v>
      </c>
      <c r="L43" s="61">
        <f>L44+L45</f>
        <v>620000</v>
      </c>
      <c r="M43" s="61">
        <f>M44+M45</f>
        <v>620000</v>
      </c>
      <c r="N43" s="61">
        <f>N44+N45</f>
        <v>620000</v>
      </c>
      <c r="O43" s="29" t="s">
        <v>126</v>
      </c>
    </row>
    <row r="44" spans="1:15" ht="78.75">
      <c r="A44" s="52">
        <v>36</v>
      </c>
      <c r="B44" s="27" t="s">
        <v>72</v>
      </c>
      <c r="C44" s="31">
        <f>D44+E44+F44+G43+H43+I43+K43+J43</f>
        <v>106910593.19</v>
      </c>
      <c r="D44" s="31">
        <f>D45+D46</f>
        <v>13738079.17</v>
      </c>
      <c r="E44" s="61">
        <f>E45+E46</f>
        <v>13716000</v>
      </c>
      <c r="F44" s="61">
        <f>F45+F46</f>
        <v>14302000</v>
      </c>
      <c r="G44" s="61">
        <v>18707000</v>
      </c>
      <c r="H44" s="61">
        <v>20744000</v>
      </c>
      <c r="I44" s="61">
        <v>22468000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29"/>
    </row>
    <row r="45" spans="1:15" ht="15.75">
      <c r="A45" s="52">
        <v>37</v>
      </c>
      <c r="B45" s="27" t="s">
        <v>1</v>
      </c>
      <c r="C45" s="31">
        <f>D45+E45+F45+G44+H44+I44+K44+J44</f>
        <v>101925000</v>
      </c>
      <c r="D45" s="31">
        <v>13188000</v>
      </c>
      <c r="E45" s="61">
        <v>13116000</v>
      </c>
      <c r="F45" s="61">
        <v>13702000</v>
      </c>
      <c r="G45" s="61">
        <v>600000</v>
      </c>
      <c r="H45" s="61">
        <v>645514.02</v>
      </c>
      <c r="I45" s="61">
        <v>750000</v>
      </c>
      <c r="J45" s="61">
        <v>620000</v>
      </c>
      <c r="K45" s="61">
        <v>620000</v>
      </c>
      <c r="L45" s="61">
        <v>620000</v>
      </c>
      <c r="M45" s="61">
        <v>620000</v>
      </c>
      <c r="N45" s="61">
        <v>620000</v>
      </c>
      <c r="O45" s="29"/>
    </row>
    <row r="46" spans="1:15" ht="15.75">
      <c r="A46" s="52">
        <v>38</v>
      </c>
      <c r="B46" s="27" t="s">
        <v>2</v>
      </c>
      <c r="C46" s="31">
        <f>D46+E46+F46+G45+H45+I45+K45+J45</f>
        <v>4985593.1899999995</v>
      </c>
      <c r="D46" s="31">
        <v>550079.17</v>
      </c>
      <c r="E46" s="61">
        <v>600000</v>
      </c>
      <c r="F46" s="61">
        <v>600000</v>
      </c>
      <c r="G46" s="61">
        <f aca="true" t="shared" si="8" ref="D46:N47">G47</f>
        <v>24000</v>
      </c>
      <c r="H46" s="61">
        <f t="shared" si="8"/>
        <v>24000</v>
      </c>
      <c r="I46" s="61">
        <f t="shared" si="8"/>
        <v>27000</v>
      </c>
      <c r="J46" s="61">
        <f t="shared" si="8"/>
        <v>0</v>
      </c>
      <c r="K46" s="61">
        <f t="shared" si="8"/>
        <v>0</v>
      </c>
      <c r="L46" s="61">
        <f t="shared" si="8"/>
        <v>0</v>
      </c>
      <c r="M46" s="61">
        <f t="shared" si="8"/>
        <v>0</v>
      </c>
      <c r="N46" s="61">
        <f t="shared" si="8"/>
        <v>0</v>
      </c>
      <c r="O46" s="29" t="s">
        <v>127</v>
      </c>
    </row>
    <row r="47" spans="1:15" ht="94.5">
      <c r="A47" s="52">
        <v>39</v>
      </c>
      <c r="B47" s="27" t="s">
        <v>73</v>
      </c>
      <c r="C47" s="31">
        <f>D47+E47+F47+G46+H46+I46+K46+J46</f>
        <v>173000</v>
      </c>
      <c r="D47" s="31">
        <f t="shared" si="8"/>
        <v>41000</v>
      </c>
      <c r="E47" s="61">
        <f t="shared" si="8"/>
        <v>33000</v>
      </c>
      <c r="F47" s="61">
        <f t="shared" si="8"/>
        <v>24000</v>
      </c>
      <c r="G47" s="61">
        <v>24000</v>
      </c>
      <c r="H47" s="61">
        <v>24000</v>
      </c>
      <c r="I47" s="61">
        <v>27000</v>
      </c>
      <c r="J47" s="61">
        <v>0</v>
      </c>
      <c r="K47" s="61">
        <v>0</v>
      </c>
      <c r="L47" s="61"/>
      <c r="M47" s="61"/>
      <c r="N47" s="61"/>
      <c r="O47" s="29"/>
    </row>
    <row r="48" spans="1:15" ht="15.75">
      <c r="A48" s="52">
        <v>40</v>
      </c>
      <c r="B48" s="27" t="s">
        <v>1</v>
      </c>
      <c r="C48" s="31">
        <f>D48+E48+F48+G47+H47+I47+K47+J47</f>
        <v>173000</v>
      </c>
      <c r="D48" s="31">
        <v>41000</v>
      </c>
      <c r="E48" s="61">
        <v>33000</v>
      </c>
      <c r="F48" s="61">
        <v>24000</v>
      </c>
      <c r="G48" s="61">
        <f aca="true" t="shared" si="9" ref="E48:N49">G49</f>
        <v>63696815.35</v>
      </c>
      <c r="H48" s="61">
        <f t="shared" si="9"/>
        <v>68672742.76</v>
      </c>
      <c r="I48" s="61">
        <f t="shared" si="9"/>
        <v>61038131.28</v>
      </c>
      <c r="J48" s="61">
        <f t="shared" si="9"/>
        <v>67661800</v>
      </c>
      <c r="K48" s="61">
        <f t="shared" si="9"/>
        <v>67661800</v>
      </c>
      <c r="L48" s="61">
        <f t="shared" si="9"/>
        <v>67661800</v>
      </c>
      <c r="M48" s="61">
        <f t="shared" si="9"/>
        <v>67661800</v>
      </c>
      <c r="N48" s="61">
        <f t="shared" si="9"/>
        <v>67661800</v>
      </c>
      <c r="O48" s="29" t="s">
        <v>139</v>
      </c>
    </row>
    <row r="49" spans="1:15" ht="94.5">
      <c r="A49" s="52">
        <v>41</v>
      </c>
      <c r="B49" s="27" t="s">
        <v>74</v>
      </c>
      <c r="C49" s="31">
        <f>D49+E49+F49+G48+H48+I48+K48+J48</f>
        <v>603637855.44</v>
      </c>
      <c r="D49" s="31">
        <f>D50</f>
        <v>106469528.43</v>
      </c>
      <c r="E49" s="61">
        <f t="shared" si="9"/>
        <v>102598464.75</v>
      </c>
      <c r="F49" s="61">
        <f t="shared" si="9"/>
        <v>65838572.87</v>
      </c>
      <c r="G49" s="61">
        <v>63696815.35</v>
      </c>
      <c r="H49" s="61">
        <v>68672742.76</v>
      </c>
      <c r="I49" s="61">
        <v>61038131.28</v>
      </c>
      <c r="J49" s="61">
        <v>67661800</v>
      </c>
      <c r="K49" s="61">
        <v>67661800</v>
      </c>
      <c r="L49" s="61">
        <v>67661800</v>
      </c>
      <c r="M49" s="61">
        <v>67661800</v>
      </c>
      <c r="N49" s="61">
        <v>67661800</v>
      </c>
      <c r="O49" s="29"/>
    </row>
    <row r="50" spans="1:15" ht="15.75">
      <c r="A50" s="52">
        <v>42</v>
      </c>
      <c r="B50" s="27" t="s">
        <v>2</v>
      </c>
      <c r="C50" s="31">
        <f>D50+E50+F50+G49+H49+I49+K49+J49</f>
        <v>603637855.44</v>
      </c>
      <c r="D50" s="31">
        <v>106469528.43</v>
      </c>
      <c r="E50" s="61">
        <v>102598464.75</v>
      </c>
      <c r="F50" s="61">
        <v>65838572.87</v>
      </c>
      <c r="G50" s="61">
        <f aca="true" t="shared" si="10" ref="D50:N51">G51</f>
        <v>47091647</v>
      </c>
      <c r="H50" s="61">
        <f t="shared" si="10"/>
        <v>51869087.1</v>
      </c>
      <c r="I50" s="61">
        <f t="shared" si="10"/>
        <v>53189812.94</v>
      </c>
      <c r="J50" s="61">
        <f t="shared" si="10"/>
        <v>49967449</v>
      </c>
      <c r="K50" s="61">
        <f t="shared" si="10"/>
        <v>59357959.65</v>
      </c>
      <c r="L50" s="61">
        <f t="shared" si="10"/>
        <v>59357959.65</v>
      </c>
      <c r="M50" s="61">
        <f t="shared" si="10"/>
        <v>59357959.65</v>
      </c>
      <c r="N50" s="61">
        <f t="shared" si="10"/>
        <v>59357959.65</v>
      </c>
      <c r="O50" s="29" t="s">
        <v>139</v>
      </c>
    </row>
    <row r="51" spans="1:15" ht="94.5">
      <c r="A51" s="52">
        <v>43</v>
      </c>
      <c r="B51" s="27" t="s">
        <v>75</v>
      </c>
      <c r="C51" s="31">
        <f>D51+E51+F51+G50+H50+I50+K50+J50</f>
        <v>369639351.15</v>
      </c>
      <c r="D51" s="31">
        <f t="shared" si="10"/>
        <v>24597627.72</v>
      </c>
      <c r="E51" s="61">
        <f t="shared" si="10"/>
        <v>43947565.79</v>
      </c>
      <c r="F51" s="61">
        <f t="shared" si="10"/>
        <v>39618201.95</v>
      </c>
      <c r="G51" s="61">
        <v>47091647</v>
      </c>
      <c r="H51" s="61">
        <v>51869087.1</v>
      </c>
      <c r="I51" s="61">
        <v>53189812.94</v>
      </c>
      <c r="J51" s="61">
        <v>49967449</v>
      </c>
      <c r="K51" s="61">
        <v>59357959.65</v>
      </c>
      <c r="L51" s="61">
        <v>59357959.65</v>
      </c>
      <c r="M51" s="61">
        <v>59357959.65</v>
      </c>
      <c r="N51" s="61">
        <v>59357959.65</v>
      </c>
      <c r="O51" s="29"/>
    </row>
    <row r="52" spans="1:15" ht="15.75">
      <c r="A52" s="52">
        <v>44</v>
      </c>
      <c r="B52" s="27" t="s">
        <v>2</v>
      </c>
      <c r="C52" s="31">
        <f>D52+E52+F52+G51+H51+I51+K51+J51</f>
        <v>369639351.15</v>
      </c>
      <c r="D52" s="31">
        <v>24597627.72</v>
      </c>
      <c r="E52" s="61">
        <v>43947565.79</v>
      </c>
      <c r="F52" s="61">
        <v>39618201.95</v>
      </c>
      <c r="G52" s="61">
        <f aca="true" t="shared" si="11" ref="E52:N53">G53</f>
        <v>1839700</v>
      </c>
      <c r="H52" s="61">
        <f t="shared" si="11"/>
        <v>1903700</v>
      </c>
      <c r="I52" s="61">
        <f t="shared" si="11"/>
        <v>1875700</v>
      </c>
      <c r="J52" s="61">
        <f t="shared" si="11"/>
        <v>1875700</v>
      </c>
      <c r="K52" s="61">
        <f t="shared" si="11"/>
        <v>1875700</v>
      </c>
      <c r="L52" s="61">
        <f t="shared" si="11"/>
        <v>1875700</v>
      </c>
      <c r="M52" s="61">
        <f t="shared" si="11"/>
        <v>1875700</v>
      </c>
      <c r="N52" s="61">
        <f t="shared" si="11"/>
        <v>1875700</v>
      </c>
      <c r="O52" s="29" t="s">
        <v>126</v>
      </c>
    </row>
    <row r="53" spans="1:15" ht="78.75">
      <c r="A53" s="52">
        <v>45</v>
      </c>
      <c r="B53" s="27" t="s">
        <v>76</v>
      </c>
      <c r="C53" s="31">
        <f>D53+E53+F53+G52+H52+I52+K52+J52</f>
        <v>15117162.89</v>
      </c>
      <c r="D53" s="31">
        <f>D54</f>
        <v>1934262.89</v>
      </c>
      <c r="E53" s="61">
        <f t="shared" si="11"/>
        <v>2004000</v>
      </c>
      <c r="F53" s="61">
        <f t="shared" si="11"/>
        <v>1808400</v>
      </c>
      <c r="G53" s="61">
        <v>1839700</v>
      </c>
      <c r="H53" s="61">
        <v>1903700</v>
      </c>
      <c r="I53" s="61">
        <v>1875700</v>
      </c>
      <c r="J53" s="61">
        <v>1875700</v>
      </c>
      <c r="K53" s="61">
        <v>1875700</v>
      </c>
      <c r="L53" s="61">
        <v>1875700</v>
      </c>
      <c r="M53" s="61">
        <v>1875700</v>
      </c>
      <c r="N53" s="61">
        <v>1875700</v>
      </c>
      <c r="O53" s="29"/>
    </row>
    <row r="54" spans="1:15" ht="15.75">
      <c r="A54" s="52">
        <v>46</v>
      </c>
      <c r="B54" s="27" t="s">
        <v>2</v>
      </c>
      <c r="C54" s="31">
        <f>D54+E54+F54+G53+H53+I53+K53+J53</f>
        <v>15117162.89</v>
      </c>
      <c r="D54" s="31">
        <v>1934262.89</v>
      </c>
      <c r="E54" s="61">
        <v>2004000</v>
      </c>
      <c r="F54" s="61">
        <v>1808400</v>
      </c>
      <c r="G54" s="61">
        <f aca="true" t="shared" si="12" ref="D54:N55">G55</f>
        <v>22903.36</v>
      </c>
      <c r="H54" s="61">
        <f t="shared" si="12"/>
        <v>19079.7</v>
      </c>
      <c r="I54" s="61">
        <f t="shared" si="12"/>
        <v>25000</v>
      </c>
      <c r="J54" s="61">
        <f t="shared" si="12"/>
        <v>25000</v>
      </c>
      <c r="K54" s="61">
        <f t="shared" si="12"/>
        <v>25000</v>
      </c>
      <c r="L54" s="61">
        <f t="shared" si="12"/>
        <v>25000</v>
      </c>
      <c r="M54" s="61">
        <f t="shared" si="12"/>
        <v>25000</v>
      </c>
      <c r="N54" s="61">
        <f t="shared" si="12"/>
        <v>25000</v>
      </c>
      <c r="O54" s="29" t="s">
        <v>128</v>
      </c>
    </row>
    <row r="55" spans="1:15" ht="63">
      <c r="A55" s="52">
        <v>47</v>
      </c>
      <c r="B55" s="27" t="s">
        <v>77</v>
      </c>
      <c r="C55" s="31">
        <f>D55+E55+F55+G54+H54+I54+K54+J54</f>
        <v>266983.06</v>
      </c>
      <c r="D55" s="31">
        <f t="shared" si="12"/>
        <v>75000</v>
      </c>
      <c r="E55" s="61">
        <f t="shared" si="12"/>
        <v>75000</v>
      </c>
      <c r="F55" s="61">
        <f t="shared" si="12"/>
        <v>0</v>
      </c>
      <c r="G55" s="61">
        <v>22903.36</v>
      </c>
      <c r="H55" s="61">
        <v>19079.7</v>
      </c>
      <c r="I55" s="61">
        <v>25000</v>
      </c>
      <c r="J55" s="61">
        <v>25000</v>
      </c>
      <c r="K55" s="61">
        <v>25000</v>
      </c>
      <c r="L55" s="61">
        <v>25000</v>
      </c>
      <c r="M55" s="61">
        <v>25000</v>
      </c>
      <c r="N55" s="61">
        <v>25000</v>
      </c>
      <c r="O55" s="29"/>
    </row>
    <row r="56" spans="1:15" ht="15.75">
      <c r="A56" s="52">
        <v>48</v>
      </c>
      <c r="B56" s="27" t="s">
        <v>2</v>
      </c>
      <c r="C56" s="31">
        <f>D56+E56+F56+G55+H55+I55+K55+J55</f>
        <v>266983.06</v>
      </c>
      <c r="D56" s="31">
        <v>75000</v>
      </c>
      <c r="E56" s="61">
        <v>75000</v>
      </c>
      <c r="F56" s="61">
        <v>0</v>
      </c>
      <c r="G56" s="61">
        <f aca="true" t="shared" si="13" ref="D56:N57">G57</f>
        <v>2525930.59</v>
      </c>
      <c r="H56" s="61">
        <f t="shared" si="13"/>
        <v>10099935.07</v>
      </c>
      <c r="I56" s="61">
        <f t="shared" si="13"/>
        <v>765252.91</v>
      </c>
      <c r="J56" s="61">
        <f t="shared" si="13"/>
        <v>30000000</v>
      </c>
      <c r="K56" s="61">
        <f t="shared" si="13"/>
        <v>0</v>
      </c>
      <c r="L56" s="61">
        <f t="shared" si="13"/>
        <v>0</v>
      </c>
      <c r="M56" s="61">
        <f t="shared" si="13"/>
        <v>0</v>
      </c>
      <c r="N56" s="61">
        <f t="shared" si="13"/>
        <v>0</v>
      </c>
      <c r="O56" s="29" t="s">
        <v>147</v>
      </c>
    </row>
    <row r="57" spans="1:15" ht="78.75">
      <c r="A57" s="52">
        <v>49</v>
      </c>
      <c r="B57" s="27" t="s">
        <v>143</v>
      </c>
      <c r="C57" s="31">
        <f>D57+E57+F57+G56+H56+I56+K56+J56</f>
        <v>43391118.57</v>
      </c>
      <c r="D57" s="31">
        <f t="shared" si="13"/>
        <v>0</v>
      </c>
      <c r="E57" s="61">
        <f t="shared" si="13"/>
        <v>0</v>
      </c>
      <c r="F57" s="61">
        <f t="shared" si="13"/>
        <v>0</v>
      </c>
      <c r="G57" s="61">
        <v>2525930.59</v>
      </c>
      <c r="H57" s="61">
        <v>10099935.07</v>
      </c>
      <c r="I57" s="61">
        <v>765252.91</v>
      </c>
      <c r="J57" s="61">
        <v>30000000</v>
      </c>
      <c r="K57" s="61">
        <v>0</v>
      </c>
      <c r="L57" s="61">
        <v>0</v>
      </c>
      <c r="M57" s="61">
        <v>0</v>
      </c>
      <c r="N57" s="61">
        <v>0</v>
      </c>
      <c r="O57" s="29"/>
    </row>
    <row r="58" spans="1:15" ht="15.75">
      <c r="A58" s="52">
        <v>50</v>
      </c>
      <c r="B58" s="27" t="s">
        <v>2</v>
      </c>
      <c r="C58" s="31">
        <f>D58+E58+F58+G57+H57+I57+K57+J57</f>
        <v>43391118.57</v>
      </c>
      <c r="D58" s="31">
        <v>0</v>
      </c>
      <c r="E58" s="61">
        <v>0</v>
      </c>
      <c r="F58" s="61">
        <v>0</v>
      </c>
      <c r="G58" s="61">
        <f>G59+G60</f>
        <v>563000</v>
      </c>
      <c r="H58" s="61">
        <f>H59+H60</f>
        <v>0</v>
      </c>
      <c r="I58" s="61">
        <f>I59+I60</f>
        <v>0</v>
      </c>
      <c r="J58" s="61">
        <f>J59+J60</f>
        <v>0</v>
      </c>
      <c r="K58" s="61">
        <f>K59+K60</f>
        <v>0</v>
      </c>
      <c r="L58" s="61">
        <f>L59+L60</f>
        <v>0</v>
      </c>
      <c r="M58" s="61">
        <f>M59+M60</f>
        <v>0</v>
      </c>
      <c r="N58" s="61">
        <f>N59+N60</f>
        <v>0</v>
      </c>
      <c r="O58" s="29" t="s">
        <v>126</v>
      </c>
    </row>
    <row r="59" spans="1:15" ht="57" customHeight="1">
      <c r="A59" s="52">
        <v>51</v>
      </c>
      <c r="B59" s="27" t="s">
        <v>155</v>
      </c>
      <c r="C59" s="31">
        <f>D59+E59+F59+G58+H58+I58+K58+J58</f>
        <v>563000</v>
      </c>
      <c r="D59" s="31">
        <f>D60+D61</f>
        <v>0</v>
      </c>
      <c r="E59" s="61">
        <f>E60+E61</f>
        <v>0</v>
      </c>
      <c r="F59" s="61">
        <f>F60+F61</f>
        <v>0</v>
      </c>
      <c r="G59" s="61">
        <v>563000</v>
      </c>
      <c r="H59" s="61"/>
      <c r="I59" s="61">
        <v>0</v>
      </c>
      <c r="J59" s="61">
        <v>0</v>
      </c>
      <c r="K59" s="61">
        <v>0</v>
      </c>
      <c r="L59" s="61"/>
      <c r="M59" s="61"/>
      <c r="N59" s="61"/>
      <c r="O59" s="29"/>
    </row>
    <row r="60" spans="1:15" ht="15.75">
      <c r="A60" s="52">
        <v>52</v>
      </c>
      <c r="B60" s="27" t="s">
        <v>1</v>
      </c>
      <c r="C60" s="31">
        <f>D60+E60+F60+G59+H59+I59+K59+J59</f>
        <v>563000</v>
      </c>
      <c r="D60" s="3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/>
      <c r="M60" s="61"/>
      <c r="N60" s="61"/>
      <c r="O60" s="29"/>
    </row>
    <row r="61" spans="1:15" ht="15.75">
      <c r="A61" s="52">
        <v>53</v>
      </c>
      <c r="B61" s="27" t="s">
        <v>2</v>
      </c>
      <c r="C61" s="31">
        <f>D61+E61+F61+G60+H60+I60+K60+J60</f>
        <v>0</v>
      </c>
      <c r="D61" s="31">
        <v>0</v>
      </c>
      <c r="E61" s="61">
        <v>0</v>
      </c>
      <c r="F61" s="61">
        <v>0</v>
      </c>
      <c r="G61" s="61">
        <f aca="true" t="shared" si="14" ref="D61:N62">G62</f>
        <v>0</v>
      </c>
      <c r="H61" s="61">
        <f t="shared" si="14"/>
        <v>417653</v>
      </c>
      <c r="I61" s="61">
        <f t="shared" si="14"/>
        <v>0</v>
      </c>
      <c r="J61" s="61">
        <f t="shared" si="14"/>
        <v>0</v>
      </c>
      <c r="K61" s="61">
        <f t="shared" si="14"/>
        <v>0</v>
      </c>
      <c r="L61" s="61">
        <f t="shared" si="14"/>
        <v>0</v>
      </c>
      <c r="M61" s="61">
        <f t="shared" si="14"/>
        <v>0</v>
      </c>
      <c r="N61" s="61">
        <f t="shared" si="14"/>
        <v>0</v>
      </c>
      <c r="O61" s="29" t="s">
        <v>126</v>
      </c>
    </row>
    <row r="62" spans="1:15" ht="63">
      <c r="A62" s="52">
        <v>54</v>
      </c>
      <c r="B62" s="27" t="s">
        <v>163</v>
      </c>
      <c r="C62" s="31">
        <f>D62+E62+F62+G61+H61+I61+K61+J61</f>
        <v>417653</v>
      </c>
      <c r="D62" s="31">
        <f t="shared" si="14"/>
        <v>0</v>
      </c>
      <c r="E62" s="61">
        <f t="shared" si="14"/>
        <v>0</v>
      </c>
      <c r="F62" s="61">
        <f t="shared" si="14"/>
        <v>0</v>
      </c>
      <c r="G62" s="61">
        <v>0</v>
      </c>
      <c r="H62" s="61">
        <v>417653</v>
      </c>
      <c r="I62" s="61">
        <v>0</v>
      </c>
      <c r="J62" s="61">
        <v>0</v>
      </c>
      <c r="K62" s="61">
        <v>0</v>
      </c>
      <c r="L62" s="61"/>
      <c r="M62" s="61"/>
      <c r="N62" s="61"/>
      <c r="O62" s="29"/>
    </row>
    <row r="63" spans="1:15" ht="18.75">
      <c r="A63" s="52">
        <v>55</v>
      </c>
      <c r="B63" s="27" t="s">
        <v>1</v>
      </c>
      <c r="C63" s="31">
        <f>D63+E63+F63+G62+H62+I62+K62+J62</f>
        <v>417653</v>
      </c>
      <c r="D63" s="31">
        <v>0</v>
      </c>
      <c r="E63" s="61">
        <v>0</v>
      </c>
      <c r="F63" s="61">
        <v>0</v>
      </c>
      <c r="G63" s="72"/>
      <c r="H63" s="72"/>
      <c r="I63" s="72"/>
      <c r="J63" s="72"/>
      <c r="K63" s="72"/>
      <c r="L63" s="72"/>
      <c r="M63" s="72"/>
      <c r="N63" s="72"/>
      <c r="O63" s="72"/>
    </row>
    <row r="64" spans="1:15" ht="18.75" customHeight="1">
      <c r="A64" s="52">
        <v>56</v>
      </c>
      <c r="B64" s="72" t="s">
        <v>169</v>
      </c>
      <c r="C64" s="72"/>
      <c r="D64" s="72"/>
      <c r="E64" s="72"/>
      <c r="F64" s="72"/>
      <c r="G64" s="61">
        <f>G65+G66</f>
        <v>18195319</v>
      </c>
      <c r="H64" s="61">
        <f>H65+H66</f>
        <v>20700076.1</v>
      </c>
      <c r="I64" s="61">
        <f>I65+I66</f>
        <v>20453354</v>
      </c>
      <c r="J64" s="61">
        <f>J65+J66</f>
        <v>20053260</v>
      </c>
      <c r="K64" s="61">
        <f>K65+K66</f>
        <v>20053260</v>
      </c>
      <c r="L64" s="61">
        <f>L65+L66</f>
        <v>20053260</v>
      </c>
      <c r="M64" s="61">
        <f>M65+M66</f>
        <v>20053260</v>
      </c>
      <c r="N64" s="61">
        <f>N65+N66</f>
        <v>20053260</v>
      </c>
      <c r="O64" s="29"/>
    </row>
    <row r="65" spans="1:15" ht="31.5">
      <c r="A65" s="52">
        <v>57</v>
      </c>
      <c r="B65" s="27" t="s">
        <v>18</v>
      </c>
      <c r="C65" s="31">
        <f>C66+C67</f>
        <v>149637682.05</v>
      </c>
      <c r="D65" s="31">
        <f>D66+D67</f>
        <v>17368007.12</v>
      </c>
      <c r="E65" s="61">
        <f>E66+E67</f>
        <v>17395626.74</v>
      </c>
      <c r="F65" s="61">
        <f>F66+F67</f>
        <v>15418779.09</v>
      </c>
      <c r="G65" s="61">
        <f>G68</f>
        <v>17058119</v>
      </c>
      <c r="H65" s="61">
        <f>H68</f>
        <v>20175476.1</v>
      </c>
      <c r="I65" s="61">
        <f>I68</f>
        <v>20453354</v>
      </c>
      <c r="J65" s="61">
        <f>J68</f>
        <v>20053260</v>
      </c>
      <c r="K65" s="61">
        <f>K68</f>
        <v>20053260</v>
      </c>
      <c r="L65" s="61">
        <f>L68</f>
        <v>20053260</v>
      </c>
      <c r="M65" s="61">
        <f>M68</f>
        <v>20053260</v>
      </c>
      <c r="N65" s="61">
        <f>N68</f>
        <v>20053260</v>
      </c>
      <c r="O65" s="29"/>
    </row>
    <row r="66" spans="1:15" ht="15.75">
      <c r="A66" s="52">
        <v>58</v>
      </c>
      <c r="B66" s="27" t="s">
        <v>2</v>
      </c>
      <c r="C66" s="31">
        <f>D66+E66+F66+G65+H65+I65+J65+K65</f>
        <v>147975882.05</v>
      </c>
      <c r="D66" s="31">
        <f>D69</f>
        <v>17368007.12</v>
      </c>
      <c r="E66" s="61">
        <f>E69</f>
        <v>17395626.74</v>
      </c>
      <c r="F66" s="61">
        <f>F69</f>
        <v>15418779.09</v>
      </c>
      <c r="G66" s="61">
        <f>G70+G72+G74</f>
        <v>1137200</v>
      </c>
      <c r="H66" s="61">
        <f>H70+H72+H74</f>
        <v>524600</v>
      </c>
      <c r="I66" s="61">
        <f>I70+I72+I74</f>
        <v>0</v>
      </c>
      <c r="J66" s="61">
        <f>J70+J72+J74</f>
        <v>0</v>
      </c>
      <c r="K66" s="61">
        <f>K70+K72+K74</f>
        <v>0</v>
      </c>
      <c r="L66" s="61">
        <f>L70+L72+L74</f>
        <v>0</v>
      </c>
      <c r="M66" s="61">
        <f>M70+M72+M74</f>
        <v>0</v>
      </c>
      <c r="N66" s="61">
        <f>N70+N72+N74</f>
        <v>0</v>
      </c>
      <c r="O66" s="29"/>
    </row>
    <row r="67" spans="1:15" ht="15.75">
      <c r="A67" s="52">
        <v>59</v>
      </c>
      <c r="B67" s="27" t="s">
        <v>1</v>
      </c>
      <c r="C67" s="31">
        <f>D67+E67+F67+G66+H66+I66+J66+K66</f>
        <v>1661800</v>
      </c>
      <c r="D67" s="31">
        <f>D71+D73+D75</f>
        <v>0</v>
      </c>
      <c r="E67" s="61">
        <f>E71+E73+E75</f>
        <v>0</v>
      </c>
      <c r="F67" s="61">
        <f>F71+F73+F75</f>
        <v>0</v>
      </c>
      <c r="G67" s="61">
        <f aca="true" t="shared" si="15" ref="E67:N70">G68</f>
        <v>17058119</v>
      </c>
      <c r="H67" s="61">
        <f t="shared" si="15"/>
        <v>20175476.1</v>
      </c>
      <c r="I67" s="61">
        <f t="shared" si="15"/>
        <v>20453354</v>
      </c>
      <c r="J67" s="61">
        <f t="shared" si="15"/>
        <v>20053260</v>
      </c>
      <c r="K67" s="61">
        <f t="shared" si="15"/>
        <v>20053260</v>
      </c>
      <c r="L67" s="61">
        <f t="shared" si="15"/>
        <v>20053260</v>
      </c>
      <c r="M67" s="61">
        <f t="shared" si="15"/>
        <v>20053260</v>
      </c>
      <c r="N67" s="61">
        <f t="shared" si="15"/>
        <v>20053260</v>
      </c>
      <c r="O67" s="29" t="s">
        <v>129</v>
      </c>
    </row>
    <row r="68" spans="1:15" ht="78.75">
      <c r="A68" s="52">
        <v>60</v>
      </c>
      <c r="B68" s="27" t="s">
        <v>78</v>
      </c>
      <c r="C68" s="31">
        <f>D68+E68+F68+G67+H67+I67+J67+K67</f>
        <v>147975882.05</v>
      </c>
      <c r="D68" s="31">
        <f>D69</f>
        <v>17368007.12</v>
      </c>
      <c r="E68" s="61">
        <f t="shared" si="15"/>
        <v>17395626.74</v>
      </c>
      <c r="F68" s="61">
        <f t="shared" si="15"/>
        <v>15418779.09</v>
      </c>
      <c r="G68" s="61">
        <v>17058119</v>
      </c>
      <c r="H68" s="61">
        <v>20175476.1</v>
      </c>
      <c r="I68" s="61">
        <v>20453354</v>
      </c>
      <c r="J68" s="61">
        <v>20053260</v>
      </c>
      <c r="K68" s="61">
        <v>20053260</v>
      </c>
      <c r="L68" s="61">
        <v>20053260</v>
      </c>
      <c r="M68" s="61">
        <v>20053260</v>
      </c>
      <c r="N68" s="61">
        <v>20053260</v>
      </c>
      <c r="O68" s="29"/>
    </row>
    <row r="69" spans="1:15" ht="15.75">
      <c r="A69" s="52">
        <v>61</v>
      </c>
      <c r="B69" s="27" t="s">
        <v>2</v>
      </c>
      <c r="C69" s="31">
        <f>D69+E69+F69+G68+H68+I68+J68+K68</f>
        <v>147975882.05</v>
      </c>
      <c r="D69" s="31">
        <v>17368007.12</v>
      </c>
      <c r="E69" s="61">
        <v>17395626.74</v>
      </c>
      <c r="F69" s="61">
        <v>15418779.09</v>
      </c>
      <c r="G69" s="61">
        <f t="shared" si="15"/>
        <v>1137200</v>
      </c>
      <c r="H69" s="61">
        <f t="shared" si="15"/>
        <v>0</v>
      </c>
      <c r="I69" s="61">
        <f t="shared" si="15"/>
        <v>0</v>
      </c>
      <c r="J69" s="61">
        <f t="shared" si="15"/>
        <v>0</v>
      </c>
      <c r="K69" s="61">
        <f t="shared" si="15"/>
        <v>0</v>
      </c>
      <c r="L69" s="61">
        <f t="shared" si="15"/>
        <v>0</v>
      </c>
      <c r="M69" s="61">
        <f t="shared" si="15"/>
        <v>0</v>
      </c>
      <c r="N69" s="61">
        <f t="shared" si="15"/>
        <v>0</v>
      </c>
      <c r="O69" s="29" t="s">
        <v>129</v>
      </c>
    </row>
    <row r="70" spans="1:15" ht="94.5">
      <c r="A70" s="52">
        <v>62</v>
      </c>
      <c r="B70" s="27" t="s">
        <v>149</v>
      </c>
      <c r="C70" s="31">
        <f>D70+E70+F70+G69+H69+I69+J69+K69</f>
        <v>1137200</v>
      </c>
      <c r="D70" s="31">
        <f>D71</f>
        <v>0</v>
      </c>
      <c r="E70" s="61">
        <f t="shared" si="15"/>
        <v>0</v>
      </c>
      <c r="F70" s="61">
        <f t="shared" si="15"/>
        <v>0</v>
      </c>
      <c r="G70" s="61">
        <v>1137200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29"/>
    </row>
    <row r="71" spans="1:15" ht="15.75">
      <c r="A71" s="52">
        <v>63</v>
      </c>
      <c r="B71" s="27" t="s">
        <v>1</v>
      </c>
      <c r="C71" s="31">
        <f>D71+E71+F71+G70+H70+I70+J70+K70</f>
        <v>1137200</v>
      </c>
      <c r="D71" s="31">
        <v>0</v>
      </c>
      <c r="E71" s="61">
        <v>0</v>
      </c>
      <c r="F71" s="61">
        <v>0</v>
      </c>
      <c r="G71" s="61">
        <f aca="true" t="shared" si="16" ref="D71:N72">G72</f>
        <v>0</v>
      </c>
      <c r="H71" s="61">
        <f t="shared" si="16"/>
        <v>124600</v>
      </c>
      <c r="I71" s="61">
        <f t="shared" si="16"/>
        <v>0</v>
      </c>
      <c r="J71" s="61">
        <f t="shared" si="16"/>
        <v>0</v>
      </c>
      <c r="K71" s="61">
        <f t="shared" si="16"/>
        <v>0</v>
      </c>
      <c r="L71" s="61">
        <f t="shared" si="16"/>
        <v>0</v>
      </c>
      <c r="M71" s="61">
        <f t="shared" si="16"/>
        <v>0</v>
      </c>
      <c r="N71" s="61">
        <f t="shared" si="16"/>
        <v>0</v>
      </c>
      <c r="O71" s="29"/>
    </row>
    <row r="72" spans="1:15" ht="84" customHeight="1">
      <c r="A72" s="52">
        <v>64</v>
      </c>
      <c r="B72" s="27" t="s">
        <v>158</v>
      </c>
      <c r="C72" s="31">
        <f>D72+E72+F72+G71+H71+I71+J71+K71</f>
        <v>124600</v>
      </c>
      <c r="D72" s="31">
        <f t="shared" si="16"/>
        <v>0</v>
      </c>
      <c r="E72" s="61">
        <f t="shared" si="16"/>
        <v>0</v>
      </c>
      <c r="F72" s="61">
        <f t="shared" si="16"/>
        <v>0</v>
      </c>
      <c r="G72" s="61">
        <v>0</v>
      </c>
      <c r="H72" s="61">
        <v>124600</v>
      </c>
      <c r="I72" s="61">
        <v>0</v>
      </c>
      <c r="J72" s="61">
        <v>0</v>
      </c>
      <c r="K72" s="61">
        <v>0</v>
      </c>
      <c r="L72" s="61"/>
      <c r="M72" s="61"/>
      <c r="N72" s="61"/>
      <c r="O72" s="29"/>
    </row>
    <row r="73" spans="1:15" ht="15.75">
      <c r="A73" s="52">
        <v>65</v>
      </c>
      <c r="B73" s="27" t="s">
        <v>1</v>
      </c>
      <c r="C73" s="31">
        <f>D73+E73+F73+G72+H72+I72+J72+K72</f>
        <v>124600</v>
      </c>
      <c r="D73" s="31">
        <v>0</v>
      </c>
      <c r="E73" s="61">
        <v>0</v>
      </c>
      <c r="F73" s="61">
        <v>0</v>
      </c>
      <c r="G73" s="61">
        <f aca="true" t="shared" si="17" ref="D73:N74">G74</f>
        <v>0</v>
      </c>
      <c r="H73" s="61">
        <f t="shared" si="17"/>
        <v>400000</v>
      </c>
      <c r="I73" s="61">
        <f t="shared" si="17"/>
        <v>0</v>
      </c>
      <c r="J73" s="61">
        <f t="shared" si="17"/>
        <v>0</v>
      </c>
      <c r="K73" s="61">
        <f t="shared" si="17"/>
        <v>0</v>
      </c>
      <c r="L73" s="61">
        <f t="shared" si="17"/>
        <v>0</v>
      </c>
      <c r="M73" s="61">
        <f t="shared" si="17"/>
        <v>0</v>
      </c>
      <c r="N73" s="61">
        <f t="shared" si="17"/>
        <v>0</v>
      </c>
      <c r="O73" s="29" t="s">
        <v>129</v>
      </c>
    </row>
    <row r="74" spans="1:15" ht="63">
      <c r="A74" s="52">
        <v>66</v>
      </c>
      <c r="B74" s="27" t="s">
        <v>164</v>
      </c>
      <c r="C74" s="31">
        <f>D74+E74+F74+G73+H73+I73+J73+K73</f>
        <v>400000</v>
      </c>
      <c r="D74" s="31">
        <f t="shared" si="17"/>
        <v>0</v>
      </c>
      <c r="E74" s="61">
        <f t="shared" si="17"/>
        <v>0</v>
      </c>
      <c r="F74" s="61">
        <f t="shared" si="17"/>
        <v>0</v>
      </c>
      <c r="G74" s="61">
        <v>0</v>
      </c>
      <c r="H74" s="61">
        <v>400000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29"/>
    </row>
    <row r="75" spans="1:15" ht="18.75">
      <c r="A75" s="52">
        <v>67</v>
      </c>
      <c r="B75" s="27" t="s">
        <v>1</v>
      </c>
      <c r="C75" s="31">
        <f>D75+E75+F75+G74+H74+I74+J74+K74</f>
        <v>400000</v>
      </c>
      <c r="D75" s="31">
        <v>0</v>
      </c>
      <c r="E75" s="61">
        <v>0</v>
      </c>
      <c r="F75" s="61">
        <v>0</v>
      </c>
      <c r="G75" s="72"/>
      <c r="H75" s="72"/>
      <c r="I75" s="72"/>
      <c r="J75" s="72"/>
      <c r="K75" s="72"/>
      <c r="L75" s="72"/>
      <c r="M75" s="72"/>
      <c r="N75" s="72"/>
      <c r="O75" s="72"/>
    </row>
    <row r="76" spans="1:15" ht="36.75" customHeight="1">
      <c r="A76" s="52">
        <v>68</v>
      </c>
      <c r="B76" s="72" t="s">
        <v>170</v>
      </c>
      <c r="C76" s="72"/>
      <c r="D76" s="72"/>
      <c r="E76" s="72"/>
      <c r="F76" s="72"/>
      <c r="G76" s="61">
        <f>G77+G78</f>
        <v>13892775</v>
      </c>
      <c r="H76" s="61">
        <f>H77+H78</f>
        <v>17844296.98</v>
      </c>
      <c r="I76" s="61">
        <f>I77+I78</f>
        <v>16799351</v>
      </c>
      <c r="J76" s="61">
        <f>J77+J78</f>
        <v>15089851</v>
      </c>
      <c r="K76" s="61">
        <f>K77+K78</f>
        <v>15396851</v>
      </c>
      <c r="L76" s="61">
        <f>L77+L78</f>
        <v>15396851</v>
      </c>
      <c r="M76" s="61">
        <f>M77+M78</f>
        <v>15396851</v>
      </c>
      <c r="N76" s="61">
        <f>N77+N78</f>
        <v>15396851</v>
      </c>
      <c r="O76" s="29"/>
    </row>
    <row r="77" spans="1:15" ht="31.5">
      <c r="A77" s="52">
        <v>69</v>
      </c>
      <c r="B77" s="27" t="s">
        <v>6</v>
      </c>
      <c r="C77" s="31">
        <f>C78+C79</f>
        <v>115990125.64</v>
      </c>
      <c r="D77" s="31">
        <f>D78+D79</f>
        <v>11495788</v>
      </c>
      <c r="E77" s="61">
        <f>E78+E79</f>
        <v>12608680</v>
      </c>
      <c r="F77" s="61">
        <f>F78+F79</f>
        <v>12862532.66</v>
      </c>
      <c r="G77" s="61">
        <f>G82+G87</f>
        <v>5923200</v>
      </c>
      <c r="H77" s="61">
        <f>H82+H87</f>
        <v>6153800</v>
      </c>
      <c r="I77" s="61">
        <f aca="true" t="shared" si="18" ref="I77:N77">I82+I87</f>
        <v>7391300</v>
      </c>
      <c r="J77" s="61">
        <f t="shared" si="18"/>
        <v>7672300</v>
      </c>
      <c r="K77" s="61">
        <f t="shared" si="18"/>
        <v>7979300</v>
      </c>
      <c r="L77" s="61">
        <f t="shared" si="18"/>
        <v>7979300</v>
      </c>
      <c r="M77" s="61">
        <f t="shared" si="18"/>
        <v>7979300</v>
      </c>
      <c r="N77" s="61">
        <f t="shared" si="18"/>
        <v>7979300</v>
      </c>
      <c r="O77" s="29"/>
    </row>
    <row r="78" spans="1:15" ht="15.75">
      <c r="A78" s="52">
        <v>70</v>
      </c>
      <c r="B78" s="27" t="s">
        <v>1</v>
      </c>
      <c r="C78" s="31">
        <f>D78+E78+F78+G77+H77+I77+J77+K77</f>
        <v>59365200</v>
      </c>
      <c r="D78" s="31">
        <f>D83</f>
        <v>7733500</v>
      </c>
      <c r="E78" s="61">
        <f>E83+E88</f>
        <v>8255900</v>
      </c>
      <c r="F78" s="61">
        <f>F83+F88</f>
        <v>8255900</v>
      </c>
      <c r="G78" s="61">
        <f>G80+G83</f>
        <v>7969575</v>
      </c>
      <c r="H78" s="61">
        <f aca="true" t="shared" si="19" ref="H78:N78">H80+H83+H85</f>
        <v>11690496.98</v>
      </c>
      <c r="I78" s="61">
        <f t="shared" si="19"/>
        <v>9408051</v>
      </c>
      <c r="J78" s="61">
        <f t="shared" si="19"/>
        <v>7417551</v>
      </c>
      <c r="K78" s="61">
        <f t="shared" si="19"/>
        <v>7417551</v>
      </c>
      <c r="L78" s="61">
        <f t="shared" si="19"/>
        <v>7417551</v>
      </c>
      <c r="M78" s="61">
        <f t="shared" si="19"/>
        <v>7417551</v>
      </c>
      <c r="N78" s="61">
        <f t="shared" si="19"/>
        <v>7417551</v>
      </c>
      <c r="O78" s="29"/>
    </row>
    <row r="79" spans="1:15" ht="15.75">
      <c r="A79" s="52">
        <v>71</v>
      </c>
      <c r="B79" s="27" t="s">
        <v>2</v>
      </c>
      <c r="C79" s="31">
        <f>D79+E79+F79+G78+H78+I78+J78+K78</f>
        <v>56624925.64</v>
      </c>
      <c r="D79" s="31">
        <f>D81+D84</f>
        <v>3762288</v>
      </c>
      <c r="E79" s="61">
        <f>E81+E84</f>
        <v>4352780</v>
      </c>
      <c r="F79" s="61">
        <f>F81+F84</f>
        <v>4606632.66</v>
      </c>
      <c r="G79" s="61">
        <f aca="true" t="shared" si="20" ref="D79:N80">G80</f>
        <v>2177700</v>
      </c>
      <c r="H79" s="61">
        <f t="shared" si="20"/>
        <v>2376216</v>
      </c>
      <c r="I79" s="61">
        <f t="shared" si="20"/>
        <v>2413651</v>
      </c>
      <c r="J79" s="61">
        <f t="shared" si="20"/>
        <v>2413651</v>
      </c>
      <c r="K79" s="61">
        <f t="shared" si="20"/>
        <v>2413651</v>
      </c>
      <c r="L79" s="61">
        <f t="shared" si="20"/>
        <v>2413651</v>
      </c>
      <c r="M79" s="61">
        <f t="shared" si="20"/>
        <v>2413651</v>
      </c>
      <c r="N79" s="61">
        <f t="shared" si="20"/>
        <v>2413651</v>
      </c>
      <c r="O79" s="29" t="s">
        <v>130</v>
      </c>
    </row>
    <row r="80" spans="1:15" ht="63">
      <c r="A80" s="52">
        <v>72</v>
      </c>
      <c r="B80" s="27" t="s">
        <v>79</v>
      </c>
      <c r="C80" s="31">
        <f>D80+E80+F80+G79+H79+I79+J79+K79</f>
        <v>16917857</v>
      </c>
      <c r="D80" s="31">
        <f t="shared" si="20"/>
        <v>1302070</v>
      </c>
      <c r="E80" s="61">
        <f t="shared" si="20"/>
        <v>1811510</v>
      </c>
      <c r="F80" s="61">
        <f t="shared" si="20"/>
        <v>2009408</v>
      </c>
      <c r="G80" s="61">
        <v>2177700</v>
      </c>
      <c r="H80" s="61">
        <v>2376216</v>
      </c>
      <c r="I80" s="61">
        <v>2413651</v>
      </c>
      <c r="J80" s="61">
        <v>2413651</v>
      </c>
      <c r="K80" s="61">
        <v>2413651</v>
      </c>
      <c r="L80" s="61">
        <v>2413651</v>
      </c>
      <c r="M80" s="61">
        <v>2413651</v>
      </c>
      <c r="N80" s="61">
        <v>2413651</v>
      </c>
      <c r="O80" s="29"/>
    </row>
    <row r="81" spans="1:15" ht="15.75">
      <c r="A81" s="52">
        <v>73</v>
      </c>
      <c r="B81" s="27" t="s">
        <v>2</v>
      </c>
      <c r="C81" s="31">
        <f>D81+E81+F81+G80+H80+I80+J80+K80</f>
        <v>16917857</v>
      </c>
      <c r="D81" s="31">
        <v>1302070</v>
      </c>
      <c r="E81" s="61">
        <v>1811510</v>
      </c>
      <c r="F81" s="61">
        <v>2009408</v>
      </c>
      <c r="G81" s="61">
        <f>G82+G83</f>
        <v>11715075</v>
      </c>
      <c r="H81" s="61">
        <f>H82+H83</f>
        <v>12469016.05</v>
      </c>
      <c r="I81" s="61">
        <f>I82+I83</f>
        <v>11591200</v>
      </c>
      <c r="J81" s="61">
        <f>J82+J83</f>
        <v>11841700</v>
      </c>
      <c r="K81" s="61">
        <f>K82+K83</f>
        <v>12115300</v>
      </c>
      <c r="L81" s="61">
        <f>L82+L83</f>
        <v>12115300</v>
      </c>
      <c r="M81" s="61">
        <f>M82+M83</f>
        <v>12115300</v>
      </c>
      <c r="N81" s="61">
        <f>N82+N83</f>
        <v>12115300</v>
      </c>
      <c r="O81" s="29" t="s">
        <v>130</v>
      </c>
    </row>
    <row r="82" spans="1:15" ht="78.75">
      <c r="A82" s="52">
        <v>74</v>
      </c>
      <c r="B82" s="27" t="s">
        <v>80</v>
      </c>
      <c r="C82" s="31">
        <f>D82+E82+F82+G81+H81+I81+J81+K81</f>
        <v>91576303.71</v>
      </c>
      <c r="D82" s="31">
        <f>D83+D84</f>
        <v>10193718</v>
      </c>
      <c r="E82" s="61">
        <f>E83+E84</f>
        <v>10797170</v>
      </c>
      <c r="F82" s="61">
        <f>F83+F84</f>
        <v>10853124.66</v>
      </c>
      <c r="G82" s="61">
        <v>5923200</v>
      </c>
      <c r="H82" s="61">
        <v>6153800</v>
      </c>
      <c r="I82" s="61">
        <v>6587300</v>
      </c>
      <c r="J82" s="61">
        <v>6837800</v>
      </c>
      <c r="K82" s="61">
        <v>7111400</v>
      </c>
      <c r="L82" s="61">
        <v>7111400</v>
      </c>
      <c r="M82" s="61">
        <v>7111400</v>
      </c>
      <c r="N82" s="61">
        <v>7111400</v>
      </c>
      <c r="O82" s="29"/>
    </row>
    <row r="83" spans="1:15" ht="15.75">
      <c r="A83" s="52">
        <v>75</v>
      </c>
      <c r="B83" s="27" t="s">
        <v>1</v>
      </c>
      <c r="C83" s="31">
        <f>D83+E83+F83+G82+H82+I82+J82+K82</f>
        <v>56858800</v>
      </c>
      <c r="D83" s="31">
        <v>7733500</v>
      </c>
      <c r="E83" s="61">
        <v>8255900</v>
      </c>
      <c r="F83" s="61">
        <v>8255900</v>
      </c>
      <c r="G83" s="61">
        <v>5791875</v>
      </c>
      <c r="H83" s="61">
        <v>6315216.05</v>
      </c>
      <c r="I83" s="61">
        <v>5003900</v>
      </c>
      <c r="J83" s="61">
        <v>5003900</v>
      </c>
      <c r="K83" s="61">
        <v>5003900</v>
      </c>
      <c r="L83" s="61">
        <v>5003900</v>
      </c>
      <c r="M83" s="61">
        <v>5003900</v>
      </c>
      <c r="N83" s="61">
        <v>5003900</v>
      </c>
      <c r="O83" s="29"/>
    </row>
    <row r="84" spans="1:15" ht="15.75">
      <c r="A84" s="52">
        <v>76</v>
      </c>
      <c r="B84" s="27" t="s">
        <v>2</v>
      </c>
      <c r="C84" s="31">
        <f>D84+E84+F84+G83+H83+I83+J83+K83</f>
        <v>34717503.71</v>
      </c>
      <c r="D84" s="31">
        <v>2460218</v>
      </c>
      <c r="E84" s="61">
        <v>2541270</v>
      </c>
      <c r="F84" s="61">
        <v>2597224.66</v>
      </c>
      <c r="G84" s="61">
        <f aca="true" t="shared" si="21" ref="D84:N85">G85</f>
        <v>0</v>
      </c>
      <c r="H84" s="61">
        <f t="shared" si="21"/>
        <v>2999064.93</v>
      </c>
      <c r="I84" s="61">
        <f t="shared" si="21"/>
        <v>1990500</v>
      </c>
      <c r="J84" s="61">
        <f t="shared" si="21"/>
        <v>0</v>
      </c>
      <c r="K84" s="61">
        <f t="shared" si="21"/>
        <v>0</v>
      </c>
      <c r="L84" s="61">
        <f t="shared" si="21"/>
        <v>0</v>
      </c>
      <c r="M84" s="61">
        <f t="shared" si="21"/>
        <v>0</v>
      </c>
      <c r="N84" s="61">
        <f t="shared" si="21"/>
        <v>0</v>
      </c>
      <c r="O84" s="29" t="s">
        <v>130</v>
      </c>
    </row>
    <row r="85" spans="1:15" ht="78.75">
      <c r="A85" s="52">
        <v>77</v>
      </c>
      <c r="B85" s="27" t="s">
        <v>173</v>
      </c>
      <c r="C85" s="31">
        <f>D85+E85+F85+G84+H84+I84+J84+K84</f>
        <v>4989564.93</v>
      </c>
      <c r="D85" s="31">
        <f t="shared" si="21"/>
        <v>0</v>
      </c>
      <c r="E85" s="61">
        <f t="shared" si="21"/>
        <v>0</v>
      </c>
      <c r="F85" s="61">
        <f t="shared" si="21"/>
        <v>0</v>
      </c>
      <c r="G85" s="61">
        <v>0</v>
      </c>
      <c r="H85" s="61">
        <v>2999064.93</v>
      </c>
      <c r="I85" s="61">
        <v>1990500</v>
      </c>
      <c r="J85" s="61">
        <v>0</v>
      </c>
      <c r="K85" s="61">
        <v>0</v>
      </c>
      <c r="L85" s="61"/>
      <c r="M85" s="61"/>
      <c r="N85" s="61"/>
      <c r="O85" s="29"/>
    </row>
    <row r="86" spans="1:15" ht="15.75">
      <c r="A86" s="52">
        <v>78</v>
      </c>
      <c r="B86" s="27" t="s">
        <v>2</v>
      </c>
      <c r="C86" s="31">
        <f>D86+E86+F86+G85+H85+I85+J85+K85</f>
        <v>4989564.93</v>
      </c>
      <c r="D86" s="31">
        <v>0</v>
      </c>
      <c r="E86" s="61">
        <v>0</v>
      </c>
      <c r="F86" s="61">
        <v>0</v>
      </c>
      <c r="G86" s="61"/>
      <c r="H86" s="61"/>
      <c r="I86" s="61"/>
      <c r="J86" s="61"/>
      <c r="K86" s="61"/>
      <c r="L86" s="61"/>
      <c r="M86" s="61"/>
      <c r="N86" s="61"/>
      <c r="O86" s="29"/>
    </row>
    <row r="87" spans="1:15" ht="204.75">
      <c r="A87" s="52">
        <v>79</v>
      </c>
      <c r="B87" s="27" t="s">
        <v>174</v>
      </c>
      <c r="C87" s="31"/>
      <c r="D87" s="31"/>
      <c r="E87" s="61"/>
      <c r="F87" s="61"/>
      <c r="G87" s="61">
        <v>0</v>
      </c>
      <c r="H87" s="61">
        <v>0</v>
      </c>
      <c r="I87" s="61">
        <v>804000</v>
      </c>
      <c r="J87" s="61">
        <v>834500</v>
      </c>
      <c r="K87" s="61">
        <v>867900</v>
      </c>
      <c r="L87" s="61">
        <v>867900</v>
      </c>
      <c r="M87" s="61">
        <v>867900</v>
      </c>
      <c r="N87" s="61">
        <v>867900</v>
      </c>
      <c r="O87" s="29"/>
    </row>
    <row r="88" spans="1:15" ht="18.75">
      <c r="A88" s="52">
        <v>80</v>
      </c>
      <c r="B88" s="27" t="s">
        <v>100</v>
      </c>
      <c r="C88" s="31"/>
      <c r="D88" s="31">
        <v>0</v>
      </c>
      <c r="E88" s="61">
        <v>0</v>
      </c>
      <c r="F88" s="61">
        <v>0</v>
      </c>
      <c r="G88" s="72"/>
      <c r="H88" s="72"/>
      <c r="I88" s="72"/>
      <c r="J88" s="72"/>
      <c r="K88" s="72"/>
      <c r="L88" s="72"/>
      <c r="M88" s="72"/>
      <c r="N88" s="72"/>
      <c r="O88" s="72"/>
    </row>
    <row r="89" spans="1:15" ht="44.25" customHeight="1">
      <c r="A89" s="52">
        <v>81</v>
      </c>
      <c r="B89" s="72" t="s">
        <v>171</v>
      </c>
      <c r="C89" s="72"/>
      <c r="D89" s="72"/>
      <c r="E89" s="72"/>
      <c r="F89" s="72"/>
      <c r="G89" s="61">
        <f>G90+G91+G92</f>
        <v>16228595.48</v>
      </c>
      <c r="H89" s="61">
        <f>H90+H91+H92</f>
        <v>27383867.01</v>
      </c>
      <c r="I89" s="61">
        <f>I90+I91+I92</f>
        <v>46137930.800000004</v>
      </c>
      <c r="J89" s="61">
        <f>J90+J91+J92</f>
        <v>10215197</v>
      </c>
      <c r="K89" s="61">
        <f>K90+K91+K92</f>
        <v>17976007.35</v>
      </c>
      <c r="L89" s="61">
        <f>L90+L91+L92</f>
        <v>350000</v>
      </c>
      <c r="M89" s="61">
        <f>M90+M91+M92</f>
        <v>350000</v>
      </c>
      <c r="N89" s="61">
        <f>N90+N91+N92</f>
        <v>350000</v>
      </c>
      <c r="O89" s="29"/>
    </row>
    <row r="90" spans="1:15" ht="31.5">
      <c r="A90" s="52">
        <v>82</v>
      </c>
      <c r="B90" s="27" t="s">
        <v>7</v>
      </c>
      <c r="C90" s="31">
        <f>D90+E90+F90+G89+H89+I89+K89+J89</f>
        <v>160971102.01</v>
      </c>
      <c r="D90" s="31">
        <f>D91+D92+D93</f>
        <v>22810586.09</v>
      </c>
      <c r="E90" s="61">
        <f>E91+E92+E93</f>
        <v>10588840.17</v>
      </c>
      <c r="F90" s="61">
        <f>F91+F92+F93</f>
        <v>9630078.11</v>
      </c>
      <c r="G90" s="61">
        <f>G108+G137+G131+G134+G141</f>
        <v>0</v>
      </c>
      <c r="H90" s="61">
        <f>H108+H137+H131+H134+H138+H141</f>
        <v>0</v>
      </c>
      <c r="I90" s="61">
        <f>I108+I137+I131+I134+I138+I141</f>
        <v>0</v>
      </c>
      <c r="J90" s="61">
        <f>J108+J137+J131+J134+J138+J141</f>
        <v>0</v>
      </c>
      <c r="K90" s="61">
        <f>K108+K137+K131+K134+K138+K141</f>
        <v>0</v>
      </c>
      <c r="L90" s="61">
        <f>L108+L137+L131+L134+L138+L141</f>
        <v>0</v>
      </c>
      <c r="M90" s="61">
        <f>M108+M137+M131+M134+M138+M141</f>
        <v>0</v>
      </c>
      <c r="N90" s="61">
        <f>N108+N137+N131+N134+N138+N141</f>
        <v>0</v>
      </c>
      <c r="O90" s="29"/>
    </row>
    <row r="91" spans="1:15" ht="15.75">
      <c r="A91" s="52">
        <v>83</v>
      </c>
      <c r="B91" s="27" t="s">
        <v>0</v>
      </c>
      <c r="C91" s="31">
        <f>D91+E91+F91+G90+H90+I90+K90+J90+L90+M90+N90</f>
        <v>3030460</v>
      </c>
      <c r="D91" s="31">
        <f>D109+D138+D132+D135+D139+D142</f>
        <v>1087725</v>
      </c>
      <c r="E91" s="61">
        <f>E109+E138+E132+E135+E139+E142</f>
        <v>844631</v>
      </c>
      <c r="F91" s="61">
        <f>F109+F138+F132+F135+F139+F142</f>
        <v>1098104</v>
      </c>
      <c r="G91" s="61">
        <f>G94+G98+G102+G105+G124+G127+G131+G134+G138+G142+G146+G150+G109</f>
        <v>10030642</v>
      </c>
      <c r="H91" s="61">
        <f>H94+H98+H102+H105+H124+H127+H131+H134+H138+H142+H146+H150+H109+H153</f>
        <v>1916768.59</v>
      </c>
      <c r="I91" s="61">
        <f>I94+I98+I102+I105+I124+I127+I131+I134+I138+I142+I146+I150+I109+I153+I157+I160</f>
        <v>3926684</v>
      </c>
      <c r="J91" s="61">
        <f>J94+J98+J102+J105+J124+J127+J131+J134+J138+J142+J146+J150</f>
        <v>0</v>
      </c>
      <c r="K91" s="61">
        <f>K94+K98+K102+K105+K124+K127+K131+K134+K138+K142+K146+K150</f>
        <v>0</v>
      </c>
      <c r="L91" s="61">
        <f>L94+L98+L102+L105+L124+L127+L131+L134+L138+L142+L146+L150</f>
        <v>0</v>
      </c>
      <c r="M91" s="61">
        <f>M94+M98+M102+M105+M124+M127+M131+M134+M138+M142+M146+M150</f>
        <v>0</v>
      </c>
      <c r="N91" s="61">
        <f>N94+N98+N102+N105+N124+N127+N131+N134+N138+N142+N146+N150</f>
        <v>0</v>
      </c>
      <c r="O91" s="29"/>
    </row>
    <row r="92" spans="1:15" ht="15.75">
      <c r="A92" s="52">
        <v>84</v>
      </c>
      <c r="B92" s="27" t="s">
        <v>1</v>
      </c>
      <c r="C92" s="31">
        <f>D92+E92+F92+G91+H91+I91+K91+J91+L91+M91+N91</f>
        <v>33249501.59</v>
      </c>
      <c r="D92" s="31">
        <f>D95+D99+D103+D106+D125+D128+D132+D135+D139+D143+D147+D151</f>
        <v>11795300</v>
      </c>
      <c r="E92" s="61">
        <f>E95+E99+E103+E106+E125+E128+E132+E135+E139+E143+E147+E151</f>
        <v>3809000</v>
      </c>
      <c r="F92" s="61">
        <f>F95+F99+F103+F106+F125+F128+F132+F135+F139+F143+F147+F151</f>
        <v>1771107</v>
      </c>
      <c r="G92" s="61">
        <f>G95+G99+G106+G125+G128+G132+G135+G110+G103+G139+G143+G147+G151</f>
        <v>6197953.48</v>
      </c>
      <c r="H92" s="61">
        <f>H95+H99+H106+H125+H128+H132+H135+H110+H103+H139+H143+H147+H151</f>
        <v>25467098.42</v>
      </c>
      <c r="I92" s="61">
        <f>I95+I99+I106+I125+I128+I132+I135+I110+I103+I139+I143+I147+I151+I155+I158+I161</f>
        <v>42211246.800000004</v>
      </c>
      <c r="J92" s="61">
        <f>J95+J99+J106+J125+J128+J132+J135+J110+J103+J139+J143+J147+J151</f>
        <v>10215197</v>
      </c>
      <c r="K92" s="61">
        <f>K95+K99+K106+K125+K128+K132+K135+K110+K103+K139+K143+K147+K151</f>
        <v>17976007.35</v>
      </c>
      <c r="L92" s="61">
        <f>L95+L99+L106+L125+L128+L132+L135+L110+L103+L139+L143+L147+L151</f>
        <v>350000</v>
      </c>
      <c r="M92" s="61">
        <f>M95+M99+M106+M125+M128+M132+M135+M110+M103+M139+M143+M147+M151</f>
        <v>350000</v>
      </c>
      <c r="N92" s="61">
        <f>N95+N99+N106+N125+N128+N132+N135+N110+N103+N139+N143+N147+N151</f>
        <v>350000</v>
      </c>
      <c r="O92" s="29"/>
    </row>
    <row r="93" spans="1:15" ht="15.75">
      <c r="A93" s="52">
        <v>85</v>
      </c>
      <c r="B93" s="27" t="s">
        <v>2</v>
      </c>
      <c r="C93" s="31">
        <f>D93+E93+F93+G92+H92+I92+K92+J92+L92+M92+N92</f>
        <v>125741140.42000002</v>
      </c>
      <c r="D93" s="31">
        <f>D96+D100+D107+D126+D129+D133+D136+D111+D104+D140+D144+D148+D152</f>
        <v>9927561.09</v>
      </c>
      <c r="E93" s="61">
        <f>E96+E100+E107+E126+E129+E133+E136+E111+E104+E140+E144+E148+E152</f>
        <v>5935209.17</v>
      </c>
      <c r="F93" s="61">
        <f>F96+F100+F107+F126+F129+F133+F136+F111+F104+F140+F144+F148+F152</f>
        <v>6760867.11</v>
      </c>
      <c r="G93" s="61">
        <f>G94+G95</f>
        <v>547991.54</v>
      </c>
      <c r="H93" s="61">
        <f>H94+H95</f>
        <v>21543811.76</v>
      </c>
      <c r="I93" s="61">
        <f>I94+I95</f>
        <v>2611859</v>
      </c>
      <c r="J93" s="61">
        <f>J94+J95</f>
        <v>7539189.65</v>
      </c>
      <c r="K93" s="61">
        <f>K94+K95</f>
        <v>15300000</v>
      </c>
      <c r="L93" s="61">
        <f>L94+L95</f>
        <v>0</v>
      </c>
      <c r="M93" s="61">
        <f>M94+M95</f>
        <v>0</v>
      </c>
      <c r="N93" s="61">
        <f>N94+N95</f>
        <v>0</v>
      </c>
      <c r="O93" s="29" t="s">
        <v>131</v>
      </c>
    </row>
    <row r="94" spans="1:15" ht="126">
      <c r="A94" s="52">
        <v>86</v>
      </c>
      <c r="B94" s="27" t="s">
        <v>151</v>
      </c>
      <c r="C94" s="31">
        <f>D94+E94+F94+G93+H93+I93+K93+J93</f>
        <v>55695759.51</v>
      </c>
      <c r="D94" s="31">
        <f>D95+D96</f>
        <v>6735701.09</v>
      </c>
      <c r="E94" s="61">
        <f>E95+E96</f>
        <v>1417206.47</v>
      </c>
      <c r="F94" s="61">
        <f>F95+F96</f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/>
      <c r="M94" s="61"/>
      <c r="N94" s="61"/>
      <c r="O94" s="29"/>
    </row>
    <row r="95" spans="1:15" ht="15.75">
      <c r="A95" s="52">
        <v>87</v>
      </c>
      <c r="B95" s="27" t="s">
        <v>1</v>
      </c>
      <c r="C95" s="31">
        <f>D95+E95+F95+G94+H94+I94+K94+J94</f>
        <v>3901800</v>
      </c>
      <c r="D95" s="31">
        <v>3339000</v>
      </c>
      <c r="E95" s="61">
        <v>562800</v>
      </c>
      <c r="F95" s="61">
        <v>0</v>
      </c>
      <c r="G95" s="61">
        <v>547991.54</v>
      </c>
      <c r="H95" s="61">
        <v>21543811.76</v>
      </c>
      <c r="I95" s="61">
        <v>2611859</v>
      </c>
      <c r="J95" s="61">
        <v>7539189.65</v>
      </c>
      <c r="K95" s="61">
        <v>15300000</v>
      </c>
      <c r="L95" s="61">
        <v>0</v>
      </c>
      <c r="M95" s="61">
        <v>0</v>
      </c>
      <c r="N95" s="61">
        <v>0</v>
      </c>
      <c r="O95" s="29"/>
    </row>
    <row r="96" spans="1:15" ht="15.75">
      <c r="A96" s="52">
        <v>88</v>
      </c>
      <c r="B96" s="27" t="s">
        <v>102</v>
      </c>
      <c r="C96" s="31">
        <f>D96+E96+F96+G95+H95+I95+K95+J95</f>
        <v>51793959.51</v>
      </c>
      <c r="D96" s="31">
        <v>3396701.09</v>
      </c>
      <c r="E96" s="61">
        <v>854406.47</v>
      </c>
      <c r="F96" s="61">
        <v>0</v>
      </c>
      <c r="G96" s="61">
        <v>0</v>
      </c>
      <c r="H96" s="61">
        <f aca="true" t="shared" si="22" ref="H96:N96">H95</f>
        <v>21543811.76</v>
      </c>
      <c r="I96" s="61">
        <f t="shared" si="22"/>
        <v>2611859</v>
      </c>
      <c r="J96" s="61">
        <f t="shared" si="22"/>
        <v>7539189.65</v>
      </c>
      <c r="K96" s="61">
        <f t="shared" si="22"/>
        <v>15300000</v>
      </c>
      <c r="L96" s="61">
        <f t="shared" si="22"/>
        <v>0</v>
      </c>
      <c r="M96" s="61">
        <f t="shared" si="22"/>
        <v>0</v>
      </c>
      <c r="N96" s="61">
        <f t="shared" si="22"/>
        <v>0</v>
      </c>
      <c r="O96" s="29"/>
    </row>
    <row r="97" spans="1:15" ht="31.5">
      <c r="A97" s="52">
        <v>89</v>
      </c>
      <c r="B97" s="27" t="s">
        <v>103</v>
      </c>
      <c r="C97" s="31">
        <f>D97+E97+F97+G96+H96+I96+K96+J96</f>
        <v>50968732.93</v>
      </c>
      <c r="D97" s="31">
        <v>3396701.09</v>
      </c>
      <c r="E97" s="61">
        <v>577171.43</v>
      </c>
      <c r="F97" s="61">
        <v>0</v>
      </c>
      <c r="G97" s="61">
        <f>G98+G99</f>
        <v>6333000</v>
      </c>
      <c r="H97" s="61">
        <f>H98+H99</f>
        <v>2987100</v>
      </c>
      <c r="I97" s="61">
        <f>I98+I99</f>
        <v>3993700</v>
      </c>
      <c r="J97" s="61">
        <f>J98+J99</f>
        <v>2326007.35</v>
      </c>
      <c r="K97" s="61">
        <f>K98+K99</f>
        <v>2326007.35</v>
      </c>
      <c r="L97" s="61">
        <f>L98+L99</f>
        <v>0</v>
      </c>
      <c r="M97" s="61">
        <f>M98+M99</f>
        <v>0</v>
      </c>
      <c r="N97" s="61">
        <f>N98+N99</f>
        <v>0</v>
      </c>
      <c r="O97" s="29" t="s">
        <v>140</v>
      </c>
    </row>
    <row r="98" spans="1:15" ht="126">
      <c r="A98" s="52">
        <v>90</v>
      </c>
      <c r="B98" s="27" t="s">
        <v>104</v>
      </c>
      <c r="C98" s="31">
        <f>D98+E98+F98+G97+H97+I97+K97+J97</f>
        <v>26959924.800000004</v>
      </c>
      <c r="D98" s="31">
        <f>D99+D100</f>
        <v>2512100</v>
      </c>
      <c r="E98" s="61">
        <f>E99+E100</f>
        <v>1847823.36</v>
      </c>
      <c r="F98" s="61">
        <f>F99+F100</f>
        <v>4634186.74</v>
      </c>
      <c r="G98" s="45">
        <v>1786200</v>
      </c>
      <c r="H98" s="45">
        <v>422100</v>
      </c>
      <c r="I98" s="45">
        <v>1993700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29"/>
    </row>
    <row r="99" spans="1:15" ht="15.75">
      <c r="A99" s="52">
        <v>91</v>
      </c>
      <c r="B99" s="27" t="s">
        <v>1</v>
      </c>
      <c r="C99" s="31">
        <f>D99+E99+F99+G98+H98+I98+K98+J98</f>
        <v>6847000</v>
      </c>
      <c r="D99" s="45">
        <v>1245100</v>
      </c>
      <c r="E99" s="45">
        <v>583000</v>
      </c>
      <c r="F99" s="45">
        <v>816900</v>
      </c>
      <c r="G99" s="45">
        <v>4546800</v>
      </c>
      <c r="H99" s="45">
        <v>2565000</v>
      </c>
      <c r="I99" s="45">
        <v>2000000</v>
      </c>
      <c r="J99" s="45">
        <v>2326007.35</v>
      </c>
      <c r="K99" s="45">
        <v>2326007.35</v>
      </c>
      <c r="L99" s="45">
        <v>0</v>
      </c>
      <c r="M99" s="45">
        <v>0</v>
      </c>
      <c r="N99" s="45">
        <v>0</v>
      </c>
      <c r="O99" s="29"/>
    </row>
    <row r="100" spans="1:15" ht="15.75">
      <c r="A100" s="52">
        <v>92</v>
      </c>
      <c r="B100" s="27" t="s">
        <v>2</v>
      </c>
      <c r="C100" s="31">
        <f>D100+E100+F100+G99+H99+I99+K99+J99</f>
        <v>20112924.800000004</v>
      </c>
      <c r="D100" s="45">
        <v>1267000</v>
      </c>
      <c r="E100" s="45">
        <v>1264823.36</v>
      </c>
      <c r="F100" s="45">
        <v>3817286.74</v>
      </c>
      <c r="G100" s="49">
        <v>1786200</v>
      </c>
      <c r="H100" s="49">
        <v>580096.42</v>
      </c>
      <c r="I100" s="49">
        <v>1995726.4</v>
      </c>
      <c r="J100" s="49">
        <v>0</v>
      </c>
      <c r="K100" s="49">
        <v>0</v>
      </c>
      <c r="L100" s="64">
        <v>0</v>
      </c>
      <c r="M100" s="64">
        <v>0</v>
      </c>
      <c r="N100" s="64">
        <v>0</v>
      </c>
      <c r="O100" s="46"/>
    </row>
    <row r="101" spans="1:15" ht="31.5">
      <c r="A101" s="52">
        <v>93</v>
      </c>
      <c r="B101" s="27" t="s">
        <v>103</v>
      </c>
      <c r="C101" s="31">
        <f>D101+E101+F101+G100+H100+I100+K100+J100</f>
        <v>10711132.920000002</v>
      </c>
      <c r="D101" s="49">
        <v>1267000</v>
      </c>
      <c r="E101" s="57">
        <v>1264823.36</v>
      </c>
      <c r="F101" s="49">
        <v>3817286.74</v>
      </c>
      <c r="G101" s="70">
        <f>G102+G103</f>
        <v>0</v>
      </c>
      <c r="H101" s="70">
        <f>H102+H103</f>
        <v>0</v>
      </c>
      <c r="I101" s="70">
        <f>I102+I103</f>
        <v>0</v>
      </c>
      <c r="J101" s="70">
        <f>J102+J103</f>
        <v>0</v>
      </c>
      <c r="K101" s="70">
        <f>K102+K103</f>
        <v>0</v>
      </c>
      <c r="L101" s="70">
        <f>L102+L103</f>
        <v>0</v>
      </c>
      <c r="M101" s="70">
        <f>M102+M103</f>
        <v>0</v>
      </c>
      <c r="N101" s="70">
        <f>N102+N103</f>
        <v>0</v>
      </c>
      <c r="O101" s="29" t="s">
        <v>128</v>
      </c>
    </row>
    <row r="102" spans="1:15" ht="141.75">
      <c r="A102" s="52">
        <v>94</v>
      </c>
      <c r="B102" s="27" t="s">
        <v>120</v>
      </c>
      <c r="C102" s="31">
        <f>D102+E102+F102+G101+H101+I101+K101+J101</f>
        <v>6964555.65</v>
      </c>
      <c r="D102" s="47">
        <f>D103+D104</f>
        <v>1500000</v>
      </c>
      <c r="E102" s="70">
        <f>E103+E104</f>
        <v>2141865.6</v>
      </c>
      <c r="F102" s="70">
        <f>F103+F104</f>
        <v>3322690.05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29"/>
    </row>
    <row r="103" spans="1:15" ht="15.75">
      <c r="A103" s="52">
        <v>95</v>
      </c>
      <c r="B103" s="27" t="s">
        <v>1</v>
      </c>
      <c r="C103" s="31">
        <f>D103+E103+F103+G102+H102+I102+K102+J102</f>
        <v>2338707</v>
      </c>
      <c r="D103" s="31">
        <v>750000</v>
      </c>
      <c r="E103" s="61">
        <v>634500</v>
      </c>
      <c r="F103" s="61">
        <v>954207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29"/>
    </row>
    <row r="104" spans="1:15" ht="15.75">
      <c r="A104" s="52">
        <v>96</v>
      </c>
      <c r="B104" s="27" t="s">
        <v>2</v>
      </c>
      <c r="C104" s="31">
        <f>D104+E104+F104+G103+H103+I103+K103+J103</f>
        <v>4625848.65</v>
      </c>
      <c r="D104" s="31">
        <v>750000</v>
      </c>
      <c r="E104" s="61">
        <v>1507365.6</v>
      </c>
      <c r="F104" s="61">
        <v>2368483.05</v>
      </c>
      <c r="G104" s="61">
        <f>G105+G106</f>
        <v>0</v>
      </c>
      <c r="H104" s="61">
        <f>H105+H106</f>
        <v>0</v>
      </c>
      <c r="I104" s="61">
        <f>I105+I106</f>
        <v>0</v>
      </c>
      <c r="J104" s="61">
        <f>J105+J106</f>
        <v>0</v>
      </c>
      <c r="K104" s="61">
        <f>K105+K106</f>
        <v>0</v>
      </c>
      <c r="L104" s="61">
        <f>L105+L106</f>
        <v>0</v>
      </c>
      <c r="M104" s="61">
        <f>M105+M106</f>
        <v>0</v>
      </c>
      <c r="N104" s="61">
        <f>N105+N106</f>
        <v>0</v>
      </c>
      <c r="O104" s="29" t="s">
        <v>59</v>
      </c>
    </row>
    <row r="105" spans="1:15" ht="94.5">
      <c r="A105" s="52">
        <v>97</v>
      </c>
      <c r="B105" s="27" t="s">
        <v>83</v>
      </c>
      <c r="C105" s="31">
        <f>D105+E105+F105+G104+H104+I104+K104+J104</f>
        <v>350300</v>
      </c>
      <c r="D105" s="31">
        <f>D106+D107</f>
        <v>350300</v>
      </c>
      <c r="E105" s="61">
        <f>E106+E107</f>
        <v>0</v>
      </c>
      <c r="F105" s="61">
        <f>F106+F107</f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29"/>
    </row>
    <row r="106" spans="1:15" ht="15.75">
      <c r="A106" s="52">
        <v>98</v>
      </c>
      <c r="B106" s="27" t="s">
        <v>1</v>
      </c>
      <c r="C106" s="31">
        <f>D106+E106+F106+G105+H105+I105+K105+J105</f>
        <v>210200</v>
      </c>
      <c r="D106" s="31">
        <v>210200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29"/>
    </row>
    <row r="107" spans="1:15" ht="15.75">
      <c r="A107" s="52">
        <v>99</v>
      </c>
      <c r="B107" s="27" t="s">
        <v>2</v>
      </c>
      <c r="C107" s="31">
        <f>D107+E107+F107+G106+H106+I106+K106+J106</f>
        <v>140100</v>
      </c>
      <c r="D107" s="31">
        <v>140100</v>
      </c>
      <c r="E107" s="61">
        <v>0</v>
      </c>
      <c r="F107" s="61">
        <v>0</v>
      </c>
      <c r="G107" s="45">
        <f>G108+G109+G110</f>
        <v>1522274.04</v>
      </c>
      <c r="H107" s="45">
        <f>H108+H109+H110</f>
        <v>1182226.66</v>
      </c>
      <c r="I107" s="45">
        <f>I108+I109+I110</f>
        <v>350000</v>
      </c>
      <c r="J107" s="45">
        <f>J108+J109+J110</f>
        <v>350000</v>
      </c>
      <c r="K107" s="45">
        <f>K108+K109+K110</f>
        <v>350000</v>
      </c>
      <c r="L107" s="45">
        <f>L108+L109+L110</f>
        <v>350000</v>
      </c>
      <c r="M107" s="45">
        <f>M108+M109+M110</f>
        <v>350000</v>
      </c>
      <c r="N107" s="45">
        <f>N108+N109+N110</f>
        <v>350000</v>
      </c>
      <c r="O107" s="29" t="s">
        <v>133</v>
      </c>
    </row>
    <row r="108" spans="1:15" ht="78.75">
      <c r="A108" s="52">
        <v>100</v>
      </c>
      <c r="B108" s="27" t="s">
        <v>121</v>
      </c>
      <c r="C108" s="31">
        <f>D108+E108+F108+G107+H107+I107+K107+J107</f>
        <v>8311712.760000001</v>
      </c>
      <c r="D108" s="45">
        <f>D109+D110+D111</f>
        <v>1087725</v>
      </c>
      <c r="E108" s="45">
        <f>E109+E110+E111</f>
        <v>1208252.74</v>
      </c>
      <c r="F108" s="45">
        <f>F109+F110+F111</f>
        <v>2261234.32</v>
      </c>
      <c r="G108" s="45">
        <f aca="true" t="shared" si="23" ref="E108:N110">G112+G116+G120</f>
        <v>0</v>
      </c>
      <c r="H108" s="45">
        <f t="shared" si="23"/>
        <v>0</v>
      </c>
      <c r="I108" s="45">
        <f t="shared" si="23"/>
        <v>0</v>
      </c>
      <c r="J108" s="45">
        <f>J112+J116+J120</f>
        <v>0</v>
      </c>
      <c r="K108" s="45">
        <f t="shared" si="23"/>
        <v>0</v>
      </c>
      <c r="L108" s="45">
        <f t="shared" si="23"/>
        <v>0</v>
      </c>
      <c r="M108" s="45">
        <f t="shared" si="23"/>
        <v>0</v>
      </c>
      <c r="N108" s="45">
        <f t="shared" si="23"/>
        <v>0</v>
      </c>
      <c r="O108" s="45"/>
    </row>
    <row r="109" spans="1:15" ht="15.75">
      <c r="A109" s="52">
        <v>101</v>
      </c>
      <c r="B109" s="27" t="s">
        <v>0</v>
      </c>
      <c r="C109" s="31">
        <f>D109+E109+F109+G108+H108+I108+K108+J108</f>
        <v>2731260</v>
      </c>
      <c r="D109" s="45">
        <f>D113+D117+D121</f>
        <v>1087725</v>
      </c>
      <c r="E109" s="45">
        <f t="shared" si="23"/>
        <v>545431</v>
      </c>
      <c r="F109" s="45">
        <f t="shared" si="23"/>
        <v>1098104</v>
      </c>
      <c r="G109" s="45">
        <v>1192270</v>
      </c>
      <c r="H109" s="45">
        <v>873940</v>
      </c>
      <c r="I109" s="45">
        <f t="shared" si="23"/>
        <v>0</v>
      </c>
      <c r="J109" s="45">
        <f>J113+J117+J121</f>
        <v>0</v>
      </c>
      <c r="K109" s="45">
        <f t="shared" si="23"/>
        <v>0</v>
      </c>
      <c r="L109" s="45">
        <f t="shared" si="23"/>
        <v>0</v>
      </c>
      <c r="M109" s="45">
        <f t="shared" si="23"/>
        <v>0</v>
      </c>
      <c r="N109" s="45">
        <f t="shared" si="23"/>
        <v>0</v>
      </c>
      <c r="O109" s="49"/>
    </row>
    <row r="110" spans="1:15" ht="15.75">
      <c r="A110" s="52">
        <v>102</v>
      </c>
      <c r="B110" s="27" t="s">
        <v>1</v>
      </c>
      <c r="C110" s="31">
        <f>D110+E110+F110+G109+H109+I109+K109+J109</f>
        <v>3412364</v>
      </c>
      <c r="D110" s="45">
        <f>D114+D118+D122</f>
        <v>0</v>
      </c>
      <c r="E110" s="45">
        <f t="shared" si="23"/>
        <v>512821</v>
      </c>
      <c r="F110" s="45">
        <f t="shared" si="23"/>
        <v>833333</v>
      </c>
      <c r="G110" s="45">
        <f>G114+G118+G122</f>
        <v>330004.04</v>
      </c>
      <c r="H110" s="45">
        <v>308286.66</v>
      </c>
      <c r="I110" s="45">
        <f>I114+I118+I122</f>
        <v>350000</v>
      </c>
      <c r="J110" s="45">
        <f>J114+J118+J122</f>
        <v>350000</v>
      </c>
      <c r="K110" s="45">
        <f>K114+K118+K122</f>
        <v>350000</v>
      </c>
      <c r="L110" s="45">
        <v>350000</v>
      </c>
      <c r="M110" s="45">
        <v>350000</v>
      </c>
      <c r="N110" s="45">
        <v>350000</v>
      </c>
      <c r="O110" s="49"/>
    </row>
    <row r="111" spans="1:15" ht="15.75">
      <c r="A111" s="52">
        <v>103</v>
      </c>
      <c r="B111" s="27" t="s">
        <v>2</v>
      </c>
      <c r="C111" s="31">
        <f>D111+E111+F111+G110+H110+I110+K110+J110</f>
        <v>2168088.76</v>
      </c>
      <c r="D111" s="45">
        <f>D115+D119+D123</f>
        <v>0</v>
      </c>
      <c r="E111" s="45">
        <f>E115+E119+E123</f>
        <v>150000.74</v>
      </c>
      <c r="F111" s="45">
        <f>F115+F119+F123</f>
        <v>329797.32</v>
      </c>
      <c r="G111" s="45">
        <f>G112+G113+G114</f>
        <v>1522274.04</v>
      </c>
      <c r="H111" s="45">
        <f>H112+H113+H114</f>
        <v>1182226.66</v>
      </c>
      <c r="I111" s="45">
        <f>I112+I113+I114</f>
        <v>350000</v>
      </c>
      <c r="J111" s="45">
        <f>J112+J113+J114</f>
        <v>350000</v>
      </c>
      <c r="K111" s="45">
        <f>K112+K113+K114</f>
        <v>350000</v>
      </c>
      <c r="L111" s="45">
        <f>L112+L113+L114</f>
        <v>350000</v>
      </c>
      <c r="M111" s="45">
        <f>M112+M113+M114</f>
        <v>350000</v>
      </c>
      <c r="N111" s="45">
        <f>N112+N113+N114</f>
        <v>350000</v>
      </c>
      <c r="O111" s="45"/>
    </row>
    <row r="112" spans="1:15" ht="47.25">
      <c r="A112" s="52">
        <v>104</v>
      </c>
      <c r="B112" s="59" t="s">
        <v>157</v>
      </c>
      <c r="C112" s="31">
        <f>D112+E112+F112+G111+H111+I111+K111+J111</f>
        <v>7511712.760000001</v>
      </c>
      <c r="D112" s="45">
        <f>D113+D114+D115</f>
        <v>1087725</v>
      </c>
      <c r="E112" s="45">
        <f>E113+E114+E115</f>
        <v>1208252.74</v>
      </c>
      <c r="F112" s="45">
        <f>F113+F114+F115</f>
        <v>1461234.32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58"/>
    </row>
    <row r="113" spans="1:15" ht="15.75">
      <c r="A113" s="52">
        <v>105</v>
      </c>
      <c r="B113" s="27" t="s">
        <v>0</v>
      </c>
      <c r="C113" s="31">
        <f>D113+E113+F113+G112+H112+I112+K112+J112</f>
        <v>1931260</v>
      </c>
      <c r="D113" s="45">
        <v>1087725</v>
      </c>
      <c r="E113" s="45">
        <v>545431</v>
      </c>
      <c r="F113" s="45">
        <v>298104</v>
      </c>
      <c r="G113" s="45">
        <v>1192270</v>
      </c>
      <c r="H113" s="45">
        <v>873940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/>
    </row>
    <row r="114" spans="1:15" ht="15.75">
      <c r="A114" s="52">
        <v>106</v>
      </c>
      <c r="B114" s="27" t="s">
        <v>1</v>
      </c>
      <c r="C114" s="31">
        <f>D114+E114+F114+G113+H113+I113+K113+J113</f>
        <v>3412364</v>
      </c>
      <c r="D114" s="45">
        <v>0</v>
      </c>
      <c r="E114" s="45">
        <v>512821</v>
      </c>
      <c r="F114" s="45">
        <v>833333</v>
      </c>
      <c r="G114" s="45">
        <v>330004.04</v>
      </c>
      <c r="H114" s="45">
        <v>308286.66</v>
      </c>
      <c r="I114" s="45">
        <v>350000</v>
      </c>
      <c r="J114" s="45">
        <v>350000</v>
      </c>
      <c r="K114" s="45">
        <v>350000</v>
      </c>
      <c r="L114" s="45">
        <v>350000</v>
      </c>
      <c r="M114" s="45">
        <v>350000</v>
      </c>
      <c r="N114" s="45">
        <v>350000</v>
      </c>
      <c r="O114" s="58"/>
    </row>
    <row r="115" spans="1:15" ht="15.75">
      <c r="A115" s="52">
        <v>107</v>
      </c>
      <c r="B115" s="27" t="s">
        <v>2</v>
      </c>
      <c r="C115" s="31">
        <f>D115+E115+F115+G114+H114+I114+K114+J114</f>
        <v>2168088.76</v>
      </c>
      <c r="D115" s="45">
        <v>0</v>
      </c>
      <c r="E115" s="45">
        <v>150000.74</v>
      </c>
      <c r="F115" s="45">
        <v>329797.32</v>
      </c>
      <c r="G115" s="45">
        <f>G116+G117+G118</f>
        <v>0</v>
      </c>
      <c r="H115" s="45">
        <f>H116+H117+H118</f>
        <v>0</v>
      </c>
      <c r="I115" s="45">
        <f>I116+I117+I118</f>
        <v>0</v>
      </c>
      <c r="J115" s="45">
        <f>J116+J117+J118</f>
        <v>0</v>
      </c>
      <c r="K115" s="45">
        <f>K116+K117+K118</f>
        <v>0</v>
      </c>
      <c r="L115" s="45">
        <f>L116+L117+L118</f>
        <v>0</v>
      </c>
      <c r="M115" s="45">
        <f>M116+M117+M118</f>
        <v>0</v>
      </c>
      <c r="N115" s="45">
        <f>N116+N117+N118</f>
        <v>0</v>
      </c>
      <c r="O115" s="45"/>
    </row>
    <row r="116" spans="1:15" ht="31.5">
      <c r="A116" s="52">
        <v>108</v>
      </c>
      <c r="B116" s="59" t="s">
        <v>107</v>
      </c>
      <c r="C116" s="31">
        <f>D116+E116+F116+G115+H115+I115+K115+J115</f>
        <v>800000</v>
      </c>
      <c r="D116" s="45">
        <f>D117+D118+D119</f>
        <v>0</v>
      </c>
      <c r="E116" s="45">
        <f>E117+E118+E119</f>
        <v>0</v>
      </c>
      <c r="F116" s="45">
        <f>F117+F118+F119</f>
        <v>800000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58"/>
    </row>
    <row r="117" spans="1:15" ht="15.75">
      <c r="A117" s="52">
        <v>109</v>
      </c>
      <c r="B117" s="27" t="s">
        <v>0</v>
      </c>
      <c r="C117" s="31">
        <f>D117+E117+F117+G116+H116+I116+K116+J116</f>
        <v>800000</v>
      </c>
      <c r="D117" s="45">
        <v>0</v>
      </c>
      <c r="E117" s="45">
        <v>0</v>
      </c>
      <c r="F117" s="45">
        <v>800000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/>
    </row>
    <row r="118" spans="1:15" ht="15.75">
      <c r="A118" s="52">
        <v>110</v>
      </c>
      <c r="B118" s="27" t="s">
        <v>1</v>
      </c>
      <c r="C118" s="31">
        <f>D118+E118+F118+G117+H117+I117+K117+J117</f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/>
    </row>
    <row r="119" spans="1:15" ht="15.75">
      <c r="A119" s="52">
        <v>111</v>
      </c>
      <c r="B119" s="27" t="s">
        <v>2</v>
      </c>
      <c r="C119" s="31">
        <f>D119+E119+F119+G118+H118+I118+K118+J118</f>
        <v>0</v>
      </c>
      <c r="D119" s="45">
        <v>0</v>
      </c>
      <c r="E119" s="45">
        <v>0</v>
      </c>
      <c r="F119" s="45">
        <v>0</v>
      </c>
      <c r="G119" s="45">
        <f>G120+G121+G122</f>
        <v>0</v>
      </c>
      <c r="H119" s="45">
        <f>H120+H121+H122</f>
        <v>0</v>
      </c>
      <c r="I119" s="45">
        <f>I120+I121+I122</f>
        <v>0</v>
      </c>
      <c r="J119" s="45">
        <f>J120+J121+J122</f>
        <v>0</v>
      </c>
      <c r="K119" s="45">
        <f>K120+K121+K122</f>
        <v>0</v>
      </c>
      <c r="L119" s="45">
        <f>L120+L121+L122</f>
        <v>0</v>
      </c>
      <c r="M119" s="45">
        <f>M120+M121+M122</f>
        <v>0</v>
      </c>
      <c r="N119" s="45">
        <f>N120+N121+N122</f>
        <v>0</v>
      </c>
      <c r="O119" s="45"/>
    </row>
    <row r="120" spans="1:15" ht="63">
      <c r="A120" s="52">
        <v>112</v>
      </c>
      <c r="B120" s="59" t="s">
        <v>108</v>
      </c>
      <c r="C120" s="31">
        <f>D120+E120+F120+G119+H119+I119+K119+J119</f>
        <v>0</v>
      </c>
      <c r="D120" s="45">
        <f>D121+D122+D123</f>
        <v>0</v>
      </c>
      <c r="E120" s="45">
        <f>E121+E122+E123</f>
        <v>0</v>
      </c>
      <c r="F120" s="45">
        <f>F121+F122+F123</f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/>
    </row>
    <row r="121" spans="1:15" ht="15.75">
      <c r="A121" s="52">
        <v>113</v>
      </c>
      <c r="B121" s="27" t="s">
        <v>0</v>
      </c>
      <c r="C121" s="31">
        <f>D121+E121+F121+G120+H120+I120+K120+J120</f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/>
    </row>
    <row r="122" spans="1:15" ht="15.75">
      <c r="A122" s="52">
        <v>114</v>
      </c>
      <c r="B122" s="27" t="s">
        <v>1</v>
      </c>
      <c r="C122" s="31">
        <f>D122+E122+F122+G121+H121+I121+K121+J121</f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/>
    </row>
    <row r="123" spans="1:15" ht="15.75">
      <c r="A123" s="52">
        <v>115</v>
      </c>
      <c r="B123" s="27" t="s">
        <v>2</v>
      </c>
      <c r="C123" s="31">
        <f>D123+E123+F123+G122+H122+I122+K122+J122</f>
        <v>0</v>
      </c>
      <c r="D123" s="45">
        <v>0</v>
      </c>
      <c r="E123" s="45">
        <v>0</v>
      </c>
      <c r="F123" s="45">
        <v>0</v>
      </c>
      <c r="G123" s="61">
        <f>G125+G124</f>
        <v>0</v>
      </c>
      <c r="H123" s="61">
        <f>H125+H124</f>
        <v>0</v>
      </c>
      <c r="I123" s="61">
        <f>I125+I124</f>
        <v>0</v>
      </c>
      <c r="J123" s="61">
        <f>J125+J124</f>
        <v>0</v>
      </c>
      <c r="K123" s="61">
        <f>K125+K124</f>
        <v>0</v>
      </c>
      <c r="L123" s="61">
        <f>L125+L124</f>
        <v>0</v>
      </c>
      <c r="M123" s="61">
        <f>M125+M124</f>
        <v>0</v>
      </c>
      <c r="N123" s="61">
        <f>N125+N124</f>
        <v>0</v>
      </c>
      <c r="O123" s="29" t="s">
        <v>132</v>
      </c>
    </row>
    <row r="124" spans="1:15" ht="94.5">
      <c r="A124" s="52">
        <v>116</v>
      </c>
      <c r="B124" s="27" t="s">
        <v>122</v>
      </c>
      <c r="C124" s="31">
        <f>D124+E124+F124+G123+H123+I123+K123+J123</f>
        <v>13275873</v>
      </c>
      <c r="D124" s="31">
        <f>D126+D125</f>
        <v>10624760</v>
      </c>
      <c r="E124" s="61">
        <f>E126+E125</f>
        <v>2651113</v>
      </c>
      <c r="F124" s="61">
        <f>F126+F125</f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29"/>
    </row>
    <row r="125" spans="1:15" ht="15.75">
      <c r="A125" s="52">
        <v>117</v>
      </c>
      <c r="B125" s="27" t="s">
        <v>159</v>
      </c>
      <c r="C125" s="31">
        <f>D125+E125+F125+G124+H124+I124+K124+J124</f>
        <v>7980500</v>
      </c>
      <c r="D125" s="31">
        <v>6251000</v>
      </c>
      <c r="E125" s="61">
        <v>1729500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29"/>
    </row>
    <row r="126" spans="1:15" ht="15.75">
      <c r="A126" s="52">
        <v>118</v>
      </c>
      <c r="B126" s="27" t="s">
        <v>160</v>
      </c>
      <c r="C126" s="31">
        <f>D126+E126+F126+G125+H125+I125+K125+J125</f>
        <v>5295373</v>
      </c>
      <c r="D126" s="31">
        <v>4373760</v>
      </c>
      <c r="E126" s="61">
        <v>921613</v>
      </c>
      <c r="F126" s="61">
        <v>0</v>
      </c>
      <c r="G126" s="61">
        <f>G127+G128</f>
        <v>0</v>
      </c>
      <c r="H126" s="61">
        <f>H127+H128</f>
        <v>0</v>
      </c>
      <c r="I126" s="61">
        <f>I127+I128</f>
        <v>0</v>
      </c>
      <c r="J126" s="61">
        <f>J127+J128</f>
        <v>0</v>
      </c>
      <c r="K126" s="61">
        <f>K127+K128</f>
        <v>0</v>
      </c>
      <c r="L126" s="61">
        <f>L127+L128</f>
        <v>0</v>
      </c>
      <c r="M126" s="61">
        <f>M127+M128</f>
        <v>0</v>
      </c>
      <c r="N126" s="61">
        <f>N127+N128</f>
        <v>0</v>
      </c>
      <c r="O126" s="29" t="s">
        <v>132</v>
      </c>
    </row>
    <row r="127" spans="1:15" ht="78.75">
      <c r="A127" s="52">
        <v>119</v>
      </c>
      <c r="B127" s="27" t="s">
        <v>154</v>
      </c>
      <c r="C127" s="31">
        <f>D127+E127+F127+G126+H126+I126+K126+J126</f>
        <v>245300</v>
      </c>
      <c r="D127" s="31">
        <f>D128+D129</f>
        <v>0</v>
      </c>
      <c r="E127" s="61">
        <f>E128+E129</f>
        <v>0</v>
      </c>
      <c r="F127" s="61">
        <f>F128+F129</f>
        <v>245300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/>
      <c r="O127" s="29"/>
    </row>
    <row r="128" spans="1:15" ht="15.75">
      <c r="A128" s="52">
        <v>120</v>
      </c>
      <c r="B128" s="27" t="s">
        <v>1</v>
      </c>
      <c r="C128" s="31">
        <f>D128+E128+F128+G127+H127+I127+K127+J127</f>
        <v>0</v>
      </c>
      <c r="D128" s="3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/>
      <c r="O128" s="29"/>
    </row>
    <row r="129" spans="1:15" ht="15.75">
      <c r="A129" s="52">
        <v>121</v>
      </c>
      <c r="B129" s="27" t="s">
        <v>2</v>
      </c>
      <c r="C129" s="31">
        <f>D129+E129+F129+G128+H128+I128+K128+J128</f>
        <v>245300</v>
      </c>
      <c r="D129" s="31">
        <v>0</v>
      </c>
      <c r="E129" s="61">
        <v>0</v>
      </c>
      <c r="F129" s="61">
        <v>245300</v>
      </c>
      <c r="G129" s="61">
        <f aca="true" t="shared" si="24" ref="F129:N130">G131+G132</f>
        <v>0</v>
      </c>
      <c r="H129" s="61">
        <f t="shared" si="24"/>
        <v>0</v>
      </c>
      <c r="I129" s="61">
        <f t="shared" si="24"/>
        <v>0</v>
      </c>
      <c r="J129" s="61">
        <f t="shared" si="24"/>
        <v>0</v>
      </c>
      <c r="K129" s="61">
        <f t="shared" si="24"/>
        <v>0</v>
      </c>
      <c r="L129" s="61">
        <f t="shared" si="24"/>
        <v>0</v>
      </c>
      <c r="M129" s="61">
        <f t="shared" si="24"/>
        <v>0</v>
      </c>
      <c r="N129" s="61">
        <f t="shared" si="24"/>
        <v>0</v>
      </c>
      <c r="O129" s="29" t="s">
        <v>141</v>
      </c>
    </row>
    <row r="130" spans="1:15" ht="141.75">
      <c r="A130" s="52">
        <v>122</v>
      </c>
      <c r="B130" s="27" t="s">
        <v>123</v>
      </c>
      <c r="C130" s="31">
        <f>D130+E130+F130+G129+H129+I129+K129+J129</f>
        <v>1697200</v>
      </c>
      <c r="D130" s="31">
        <f>D132+D133</f>
        <v>0</v>
      </c>
      <c r="E130" s="61">
        <f>E131+E132+E133</f>
        <v>1697200</v>
      </c>
      <c r="F130" s="61">
        <f t="shared" si="24"/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29"/>
    </row>
    <row r="131" spans="1:15" ht="15.75">
      <c r="A131" s="52">
        <v>123</v>
      </c>
      <c r="B131" s="27" t="s">
        <v>0</v>
      </c>
      <c r="C131" s="31">
        <f>D131+E131+F131+G130+H130+I130+K130+J130</f>
        <v>698000</v>
      </c>
      <c r="D131" s="31">
        <v>0</v>
      </c>
      <c r="E131" s="61">
        <v>698000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29"/>
    </row>
    <row r="132" spans="1:15" ht="15.75">
      <c r="A132" s="52">
        <v>124</v>
      </c>
      <c r="B132" s="27" t="s">
        <v>1</v>
      </c>
      <c r="C132" s="31">
        <f>D132+E132+F132+G131+H131+I131+K131+J131</f>
        <v>299200</v>
      </c>
      <c r="D132" s="31">
        <v>0</v>
      </c>
      <c r="E132" s="61">
        <v>299200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29"/>
    </row>
    <row r="133" spans="1:15" ht="15.75">
      <c r="A133" s="52">
        <v>125</v>
      </c>
      <c r="B133" s="27" t="s">
        <v>2</v>
      </c>
      <c r="C133" s="31">
        <f>D133+E133+F133+G132+H132+I132+K132+J132</f>
        <v>700000</v>
      </c>
      <c r="D133" s="31">
        <v>0</v>
      </c>
      <c r="E133" s="61">
        <v>700000</v>
      </c>
      <c r="F133" s="61">
        <v>0</v>
      </c>
      <c r="G133" s="61">
        <f>G134+G135</f>
        <v>0</v>
      </c>
      <c r="H133" s="61">
        <f>H134+H135</f>
        <v>0</v>
      </c>
      <c r="I133" s="61">
        <f>I134+I135</f>
        <v>0</v>
      </c>
      <c r="J133" s="61">
        <f>J134+J135</f>
        <v>0</v>
      </c>
      <c r="K133" s="61">
        <f>K134+K135</f>
        <v>0</v>
      </c>
      <c r="L133" s="61">
        <f>L134+L135</f>
        <v>0</v>
      </c>
      <c r="M133" s="61">
        <f>M134+M135</f>
        <v>0</v>
      </c>
      <c r="N133" s="61">
        <f>N134+N135</f>
        <v>0</v>
      </c>
      <c r="O133" s="29" t="s">
        <v>134</v>
      </c>
    </row>
    <row r="134" spans="1:15" ht="63">
      <c r="A134" s="52">
        <v>126</v>
      </c>
      <c r="B134" s="27" t="s">
        <v>124</v>
      </c>
      <c r="C134" s="31">
        <f>D134+E134+F134+G133+H133+I133+K133+J133</f>
        <v>537000</v>
      </c>
      <c r="D134" s="31">
        <f>D135+D136</f>
        <v>0</v>
      </c>
      <c r="E134" s="61">
        <f>E135+E136</f>
        <v>537000</v>
      </c>
      <c r="F134" s="61">
        <f>F135+F136</f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29"/>
    </row>
    <row r="135" spans="1:15" ht="15.75">
      <c r="A135" s="52">
        <v>127</v>
      </c>
      <c r="B135" s="27" t="s">
        <v>1</v>
      </c>
      <c r="C135" s="31">
        <f>D135+E135+F135+G134+H134+I134+K134+J134</f>
        <v>0</v>
      </c>
      <c r="D135" s="3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29"/>
    </row>
    <row r="136" spans="1:15" ht="15.75">
      <c r="A136" s="52">
        <v>128</v>
      </c>
      <c r="B136" s="27" t="s">
        <v>2</v>
      </c>
      <c r="C136" s="31">
        <f>D136+E136+F136+G135+H135+I135+K135+J135</f>
        <v>537000</v>
      </c>
      <c r="D136" s="31">
        <v>0</v>
      </c>
      <c r="E136" s="61">
        <v>537000</v>
      </c>
      <c r="F136" s="61">
        <v>0</v>
      </c>
      <c r="G136" s="61">
        <f>G137+G138+G139</f>
        <v>2562172</v>
      </c>
      <c r="H136" s="61">
        <f>H137+H138+H139</f>
        <v>0</v>
      </c>
      <c r="I136" s="61">
        <f>I137+I138+I139</f>
        <v>0</v>
      </c>
      <c r="J136" s="61">
        <f>J137+J138+J139</f>
        <v>0</v>
      </c>
      <c r="K136" s="61">
        <f>K137+K138+K139</f>
        <v>0</v>
      </c>
      <c r="L136" s="61">
        <f>L137+L138+L139</f>
        <v>0</v>
      </c>
      <c r="M136" s="61">
        <f>M137+M138+M139</f>
        <v>0</v>
      </c>
      <c r="N136" s="61">
        <f>N137+N138+N139</f>
        <v>0</v>
      </c>
      <c r="O136" s="29" t="s">
        <v>141</v>
      </c>
    </row>
    <row r="137" spans="1:15" ht="204.75">
      <c r="A137" s="52">
        <v>129</v>
      </c>
      <c r="B137" s="27" t="s">
        <v>144</v>
      </c>
      <c r="C137" s="31">
        <f>D137+E137+F137+G136+H136+I136+K136+J136</f>
        <v>2562172</v>
      </c>
      <c r="D137" s="31">
        <f>D138+D139+D140</f>
        <v>0</v>
      </c>
      <c r="E137" s="61">
        <f>E138+E139+E140</f>
        <v>0</v>
      </c>
      <c r="F137" s="61">
        <f>F138+F139+F140</f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/>
      <c r="M137" s="61"/>
      <c r="N137" s="61"/>
      <c r="O137" s="29"/>
    </row>
    <row r="138" spans="1:15" ht="15.75">
      <c r="A138" s="52">
        <v>130</v>
      </c>
      <c r="B138" s="27" t="s">
        <v>0</v>
      </c>
      <c r="C138" s="31">
        <f>D138+E138+F138+G137+H137+I137+K137+J137</f>
        <v>0</v>
      </c>
      <c r="D138" s="31">
        <v>0</v>
      </c>
      <c r="E138" s="61">
        <v>0</v>
      </c>
      <c r="F138" s="61">
        <v>0</v>
      </c>
      <c r="G138" s="61">
        <v>2052172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29"/>
    </row>
    <row r="139" spans="1:15" ht="15.75">
      <c r="A139" s="52">
        <v>131</v>
      </c>
      <c r="B139" s="27" t="s">
        <v>1</v>
      </c>
      <c r="C139" s="31">
        <f>D139+E139+F139+G138+H138+I138+K138+J138</f>
        <v>2052172</v>
      </c>
      <c r="D139" s="31">
        <v>0</v>
      </c>
      <c r="E139" s="61">
        <v>0</v>
      </c>
      <c r="F139" s="61">
        <v>0</v>
      </c>
      <c r="G139" s="61">
        <v>510000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29"/>
    </row>
    <row r="140" spans="1:15" ht="15.75">
      <c r="A140" s="52">
        <v>132</v>
      </c>
      <c r="B140" s="27" t="s">
        <v>162</v>
      </c>
      <c r="C140" s="31">
        <f>D140+E140+F140+G139+H139+I139+K139+J139</f>
        <v>510000</v>
      </c>
      <c r="D140" s="31">
        <v>0</v>
      </c>
      <c r="E140" s="61">
        <v>0</v>
      </c>
      <c r="F140" s="61">
        <v>0</v>
      </c>
      <c r="G140" s="61">
        <f>G141+G142+G143</f>
        <v>5263157.9</v>
      </c>
      <c r="H140" s="61">
        <f>H141+H142+H143</f>
        <v>385198.59</v>
      </c>
      <c r="I140" s="61">
        <f>I141+I142+I143</f>
        <v>0</v>
      </c>
      <c r="J140" s="61">
        <f>J141+J142+J143</f>
        <v>0</v>
      </c>
      <c r="K140" s="61">
        <f>K141+K142+K143</f>
        <v>0</v>
      </c>
      <c r="L140" s="61">
        <f>L141+L142+L143</f>
        <v>0</v>
      </c>
      <c r="M140" s="61">
        <f>M141+M142+M143</f>
        <v>0</v>
      </c>
      <c r="N140" s="61">
        <f>N141+N142+N143</f>
        <v>0</v>
      </c>
      <c r="O140" s="29" t="s">
        <v>150</v>
      </c>
    </row>
    <row r="141" spans="1:15" ht="110.25">
      <c r="A141" s="52">
        <v>133</v>
      </c>
      <c r="B141" s="27" t="s">
        <v>148</v>
      </c>
      <c r="C141" s="31">
        <f>D141+E141+F141+G140+H140+I140+K140+J140</f>
        <v>5648356.49</v>
      </c>
      <c r="D141" s="31">
        <f>D142+D143+D144</f>
        <v>0</v>
      </c>
      <c r="E141" s="61">
        <f>E142+E143+E144</f>
        <v>0</v>
      </c>
      <c r="F141" s="61">
        <f>F142+F143+F144</f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29"/>
    </row>
    <row r="142" spans="1:15" ht="15.75">
      <c r="A142" s="52">
        <v>134</v>
      </c>
      <c r="B142" s="27" t="s">
        <v>0</v>
      </c>
      <c r="C142" s="31">
        <f>D142+E142+F142+G141+H141+I141+K141+J141</f>
        <v>0</v>
      </c>
      <c r="D142" s="31">
        <v>0</v>
      </c>
      <c r="E142" s="61">
        <v>0</v>
      </c>
      <c r="F142" s="61">
        <v>0</v>
      </c>
      <c r="G142" s="61">
        <v>5000000</v>
      </c>
      <c r="H142" s="61">
        <v>385198.59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29"/>
    </row>
    <row r="143" spans="1:15" ht="15.75">
      <c r="A143" s="52">
        <v>135</v>
      </c>
      <c r="B143" s="27" t="s">
        <v>1</v>
      </c>
      <c r="C143" s="31">
        <f>D143+E143+F143+G142+H142+I142+K142+J142</f>
        <v>5385198.59</v>
      </c>
      <c r="D143" s="31">
        <v>0</v>
      </c>
      <c r="E143" s="61">
        <v>0</v>
      </c>
      <c r="F143" s="61">
        <v>0</v>
      </c>
      <c r="G143" s="61">
        <v>263157.9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29"/>
    </row>
    <row r="144" spans="1:15" ht="15.75">
      <c r="A144" s="52">
        <v>136</v>
      </c>
      <c r="B144" s="27" t="s">
        <v>2</v>
      </c>
      <c r="C144" s="31">
        <f>D144+E144+F144+G143+H143+I143+K143+J143</f>
        <v>263157.9</v>
      </c>
      <c r="D144" s="31">
        <v>0</v>
      </c>
      <c r="E144" s="61">
        <v>0</v>
      </c>
      <c r="F144" s="61">
        <v>0</v>
      </c>
      <c r="G144" s="61">
        <f>G145+G146+G147</f>
        <v>0</v>
      </c>
      <c r="H144" s="61">
        <f>H145+H146+H147</f>
        <v>0</v>
      </c>
      <c r="I144" s="61">
        <f>I145+I146+I147</f>
        <v>0</v>
      </c>
      <c r="J144" s="61">
        <f>J145+J146+J147</f>
        <v>0</v>
      </c>
      <c r="K144" s="61">
        <f>K145+K146+K147</f>
        <v>0</v>
      </c>
      <c r="L144" s="61">
        <f>L145+L146+L147</f>
        <v>0</v>
      </c>
      <c r="M144" s="61">
        <f>M145+M146+M147</f>
        <v>0</v>
      </c>
      <c r="N144" s="61">
        <f>N145+N146+N147</f>
        <v>0</v>
      </c>
      <c r="O144" s="29" t="s">
        <v>133</v>
      </c>
    </row>
    <row r="145" spans="1:15" ht="78.75">
      <c r="A145" s="52">
        <v>137</v>
      </c>
      <c r="B145" s="27" t="s">
        <v>152</v>
      </c>
      <c r="C145" s="31">
        <f>D145+E145+F145+G144+H144+I144+K144+J144</f>
        <v>0</v>
      </c>
      <c r="D145" s="31">
        <f>D146+D147+D148</f>
        <v>0</v>
      </c>
      <c r="E145" s="61">
        <f>E146+E147+E148</f>
        <v>0</v>
      </c>
      <c r="F145" s="61">
        <f>F146+F147+F148</f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29"/>
    </row>
    <row r="146" spans="1:15" ht="15.75">
      <c r="A146" s="52">
        <v>138</v>
      </c>
      <c r="B146" s="27" t="s">
        <v>0</v>
      </c>
      <c r="C146" s="31">
        <f>D146+E146+F146+G145+H145+I145+K145+J145</f>
        <v>0</v>
      </c>
      <c r="D146" s="3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29"/>
    </row>
    <row r="147" spans="1:15" ht="15.75">
      <c r="A147" s="52">
        <v>139</v>
      </c>
      <c r="B147" s="27" t="s">
        <v>1</v>
      </c>
      <c r="C147" s="31">
        <f>D147+E147+F147+G146+H146+I146+K146+J146</f>
        <v>0</v>
      </c>
      <c r="D147" s="3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29"/>
    </row>
    <row r="148" spans="1:15" ht="15.75">
      <c r="A148" s="52">
        <v>140</v>
      </c>
      <c r="B148" s="27" t="s">
        <v>2</v>
      </c>
      <c r="C148" s="31">
        <f>D148+E148+F148+G147+H147+I147+K147+J147</f>
        <v>0</v>
      </c>
      <c r="D148" s="31">
        <v>0</v>
      </c>
      <c r="E148" s="61">
        <v>0</v>
      </c>
      <c r="F148" s="61">
        <v>0</v>
      </c>
      <c r="G148" s="61">
        <f aca="true" t="shared" si="25" ref="D148:I149">G149+G150+G151</f>
        <v>0</v>
      </c>
      <c r="H148" s="61">
        <f t="shared" si="25"/>
        <v>1050000</v>
      </c>
      <c r="I148" s="61">
        <f t="shared" si="25"/>
        <v>1325260.45</v>
      </c>
      <c r="J148" s="61">
        <v>0</v>
      </c>
      <c r="K148" s="61">
        <v>0</v>
      </c>
      <c r="L148" s="61"/>
      <c r="M148" s="61"/>
      <c r="N148" s="61"/>
      <c r="O148" s="29" t="s">
        <v>133</v>
      </c>
    </row>
    <row r="149" spans="1:15" ht="63">
      <c r="A149" s="52">
        <v>141</v>
      </c>
      <c r="B149" s="27" t="s">
        <v>153</v>
      </c>
      <c r="C149" s="31">
        <f>D149+E149+F149+G148+H148+I148+K148+J148</f>
        <v>2375260.45</v>
      </c>
      <c r="D149" s="31">
        <f t="shared" si="25"/>
        <v>0</v>
      </c>
      <c r="E149" s="61">
        <f t="shared" si="25"/>
        <v>0</v>
      </c>
      <c r="F149" s="61">
        <f t="shared" si="25"/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/>
      <c r="M149" s="61"/>
      <c r="N149" s="61"/>
      <c r="O149" s="29"/>
    </row>
    <row r="150" spans="1:15" ht="15.75">
      <c r="A150" s="52">
        <v>142</v>
      </c>
      <c r="B150" s="27" t="s">
        <v>0</v>
      </c>
      <c r="C150" s="31">
        <f>D150+E150+F150+G149+H149+I149+K149+J149</f>
        <v>0</v>
      </c>
      <c r="D150" s="3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/>
      <c r="M150" s="61"/>
      <c r="N150" s="61"/>
      <c r="O150" s="29"/>
    </row>
    <row r="151" spans="1:15" ht="18.75" customHeight="1">
      <c r="A151" s="52">
        <v>143</v>
      </c>
      <c r="B151" s="27" t="s">
        <v>1</v>
      </c>
      <c r="C151" s="31">
        <f>D151+E151+F151+G150+H150+I150+K150+J150</f>
        <v>0</v>
      </c>
      <c r="D151" s="31">
        <v>0</v>
      </c>
      <c r="E151" s="61">
        <v>0</v>
      </c>
      <c r="F151" s="61">
        <v>0</v>
      </c>
      <c r="G151" s="61">
        <v>0</v>
      </c>
      <c r="H151" s="61">
        <v>1050000</v>
      </c>
      <c r="I151" s="61">
        <v>1325260.45</v>
      </c>
      <c r="J151" s="61">
        <v>0</v>
      </c>
      <c r="K151" s="61">
        <v>0</v>
      </c>
      <c r="L151" s="61"/>
      <c r="M151" s="61"/>
      <c r="N151" s="61"/>
      <c r="O151" s="29"/>
    </row>
    <row r="152" spans="1:15" ht="15.75">
      <c r="A152" s="52">
        <v>144</v>
      </c>
      <c r="B152" s="27" t="s">
        <v>2</v>
      </c>
      <c r="C152" s="31">
        <f>D152+E152+F152+G151+H151+I151+K151+J151</f>
        <v>2375260.45</v>
      </c>
      <c r="D152" s="31">
        <v>0</v>
      </c>
      <c r="E152" s="61">
        <v>0</v>
      </c>
      <c r="F152" s="61">
        <v>0</v>
      </c>
      <c r="G152" s="61">
        <f aca="true" t="shared" si="26" ref="D152:N153">G153</f>
        <v>0</v>
      </c>
      <c r="H152" s="61">
        <f t="shared" si="26"/>
        <v>235530</v>
      </c>
      <c r="I152" s="61">
        <f t="shared" si="26"/>
        <v>0</v>
      </c>
      <c r="J152" s="61">
        <f t="shared" si="26"/>
        <v>0</v>
      </c>
      <c r="K152" s="61">
        <f t="shared" si="26"/>
        <v>0</v>
      </c>
      <c r="L152" s="61">
        <f t="shared" si="26"/>
        <v>0</v>
      </c>
      <c r="M152" s="61">
        <f t="shared" si="26"/>
        <v>0</v>
      </c>
      <c r="N152" s="61">
        <f t="shared" si="26"/>
        <v>0</v>
      </c>
      <c r="O152" s="29" t="s">
        <v>150</v>
      </c>
    </row>
    <row r="153" spans="1:15" ht="63">
      <c r="A153" s="52">
        <v>145</v>
      </c>
      <c r="B153" s="27" t="s">
        <v>156</v>
      </c>
      <c r="C153" s="31">
        <f>D153+E153+F153+G152+H152+I152+K152+J152</f>
        <v>235530</v>
      </c>
      <c r="D153" s="31">
        <f t="shared" si="26"/>
        <v>0</v>
      </c>
      <c r="E153" s="61">
        <f t="shared" si="26"/>
        <v>0</v>
      </c>
      <c r="F153" s="61">
        <f t="shared" si="26"/>
        <v>0</v>
      </c>
      <c r="G153" s="61">
        <v>0</v>
      </c>
      <c r="H153" s="61">
        <v>235530</v>
      </c>
      <c r="I153" s="61">
        <v>0</v>
      </c>
      <c r="J153" s="61">
        <v>0</v>
      </c>
      <c r="K153" s="61">
        <v>0</v>
      </c>
      <c r="L153" s="61"/>
      <c r="M153" s="61">
        <v>0</v>
      </c>
      <c r="N153" s="61">
        <v>0</v>
      </c>
      <c r="O153" s="29"/>
    </row>
    <row r="154" spans="1:15" ht="15.75">
      <c r="A154" s="52">
        <v>146</v>
      </c>
      <c r="B154" s="27" t="s">
        <v>1</v>
      </c>
      <c r="C154" s="31">
        <f>D154+E154+F154+G153+H153+I153+K153+J153</f>
        <v>235530</v>
      </c>
      <c r="D154" s="31">
        <v>0</v>
      </c>
      <c r="E154" s="61">
        <v>0</v>
      </c>
      <c r="F154" s="61">
        <v>0</v>
      </c>
      <c r="G154" s="61">
        <f aca="true" t="shared" si="27" ref="D154:N155">G155</f>
        <v>0</v>
      </c>
      <c r="H154" s="61">
        <f t="shared" si="27"/>
        <v>0</v>
      </c>
      <c r="I154" s="61">
        <f t="shared" si="27"/>
        <v>35247081.01</v>
      </c>
      <c r="J154" s="61">
        <f t="shared" si="27"/>
        <v>0</v>
      </c>
      <c r="K154" s="61">
        <f t="shared" si="27"/>
        <v>0</v>
      </c>
      <c r="L154" s="61">
        <f t="shared" si="27"/>
        <v>0</v>
      </c>
      <c r="M154" s="61">
        <f t="shared" si="27"/>
        <v>0</v>
      </c>
      <c r="N154" s="61">
        <f t="shared" si="27"/>
        <v>0</v>
      </c>
      <c r="O154" s="29" t="s">
        <v>150</v>
      </c>
    </row>
    <row r="155" spans="1:15" ht="47.25">
      <c r="A155" s="52">
        <v>147</v>
      </c>
      <c r="B155" s="27" t="s">
        <v>176</v>
      </c>
      <c r="C155" s="31">
        <f>D155+E155+F155+G154+H154+I154+K154+J154</f>
        <v>35247081.01</v>
      </c>
      <c r="D155" s="31">
        <f t="shared" si="27"/>
        <v>0</v>
      </c>
      <c r="E155" s="61">
        <f t="shared" si="27"/>
        <v>0</v>
      </c>
      <c r="F155" s="61">
        <f t="shared" si="27"/>
        <v>0</v>
      </c>
      <c r="G155" s="61">
        <v>0</v>
      </c>
      <c r="H155" s="61">
        <v>0</v>
      </c>
      <c r="I155" s="61">
        <v>35247081.01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29"/>
    </row>
    <row r="156" spans="1:15" ht="15.75">
      <c r="A156" s="52">
        <v>148</v>
      </c>
      <c r="B156" s="27" t="s">
        <v>2</v>
      </c>
      <c r="C156" s="31">
        <f>D156+E156+F156+G155+H155+I155+K155+J155</f>
        <v>35247081.01</v>
      </c>
      <c r="D156" s="31">
        <v>0</v>
      </c>
      <c r="E156" s="61">
        <v>0</v>
      </c>
      <c r="F156" s="61">
        <v>0</v>
      </c>
      <c r="G156" s="61">
        <f aca="true" t="shared" si="28" ref="C156:H157">G157+G158</f>
        <v>0</v>
      </c>
      <c r="H156" s="61">
        <f t="shared" si="28"/>
        <v>0</v>
      </c>
      <c r="I156" s="61">
        <f aca="true" t="shared" si="29" ref="I156:N156">I157+I158</f>
        <v>839567</v>
      </c>
      <c r="J156" s="61">
        <f t="shared" si="29"/>
        <v>0</v>
      </c>
      <c r="K156" s="61">
        <f t="shared" si="29"/>
        <v>0</v>
      </c>
      <c r="L156" s="61">
        <f t="shared" si="29"/>
        <v>0</v>
      </c>
      <c r="M156" s="61">
        <f t="shared" si="29"/>
        <v>0</v>
      </c>
      <c r="N156" s="61">
        <f t="shared" si="29"/>
        <v>0</v>
      </c>
      <c r="O156" s="29"/>
    </row>
    <row r="157" spans="1:15" ht="110.25">
      <c r="A157" s="52"/>
      <c r="B157" s="27" t="s">
        <v>177</v>
      </c>
      <c r="C157" s="61">
        <f t="shared" si="28"/>
        <v>839567</v>
      </c>
      <c r="D157" s="61">
        <f t="shared" si="28"/>
        <v>0</v>
      </c>
      <c r="E157" s="61">
        <f t="shared" si="28"/>
        <v>0</v>
      </c>
      <c r="F157" s="61">
        <f t="shared" si="28"/>
        <v>0</v>
      </c>
      <c r="G157" s="61">
        <v>0</v>
      </c>
      <c r="H157" s="61">
        <v>0</v>
      </c>
      <c r="I157" s="61">
        <v>339567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29"/>
    </row>
    <row r="158" spans="1:15" ht="15.75">
      <c r="A158" s="52"/>
      <c r="B158" s="27" t="s">
        <v>1</v>
      </c>
      <c r="C158" s="31">
        <f>D158+E158+F158+G157+H157+I157+J157+K157+L157+M157+N157</f>
        <v>339567</v>
      </c>
      <c r="D158" s="3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500000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29"/>
    </row>
    <row r="159" spans="1:15" ht="15.75">
      <c r="A159" s="52"/>
      <c r="B159" s="27" t="s">
        <v>2</v>
      </c>
      <c r="C159" s="31">
        <f>D159+E159+F159+G158+H158+I158+J158+K158+L158+M158+N158</f>
        <v>500000</v>
      </c>
      <c r="D159" s="31">
        <v>0</v>
      </c>
      <c r="E159" s="61">
        <v>0</v>
      </c>
      <c r="F159" s="61">
        <v>0</v>
      </c>
      <c r="G159" s="61">
        <f aca="true" t="shared" si="30" ref="C159:H160">G160+G161</f>
        <v>0</v>
      </c>
      <c r="H159" s="61">
        <f t="shared" si="30"/>
        <v>0</v>
      </c>
      <c r="I159" s="61">
        <f aca="true" t="shared" si="31" ref="I159:N159">I160+I161</f>
        <v>1770463.34</v>
      </c>
      <c r="J159" s="61">
        <f t="shared" si="31"/>
        <v>0</v>
      </c>
      <c r="K159" s="61">
        <f t="shared" si="31"/>
        <v>0</v>
      </c>
      <c r="L159" s="61">
        <f t="shared" si="31"/>
        <v>0</v>
      </c>
      <c r="M159" s="61">
        <f t="shared" si="31"/>
        <v>0</v>
      </c>
      <c r="N159" s="61">
        <f t="shared" si="31"/>
        <v>0</v>
      </c>
      <c r="O159" s="29"/>
    </row>
    <row r="160" spans="1:15" ht="110.25">
      <c r="A160" s="52"/>
      <c r="B160" s="27" t="s">
        <v>178</v>
      </c>
      <c r="C160" s="61">
        <f t="shared" si="30"/>
        <v>1770463.34</v>
      </c>
      <c r="D160" s="61">
        <f t="shared" si="30"/>
        <v>0</v>
      </c>
      <c r="E160" s="61">
        <f t="shared" si="30"/>
        <v>0</v>
      </c>
      <c r="F160" s="61">
        <f t="shared" si="30"/>
        <v>0</v>
      </c>
      <c r="G160" s="61">
        <v>0</v>
      </c>
      <c r="H160" s="61">
        <v>0</v>
      </c>
      <c r="I160" s="61">
        <v>1593417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29"/>
    </row>
    <row r="161" spans="1:15" ht="15.75">
      <c r="A161" s="52"/>
      <c r="B161" s="27" t="s">
        <v>1</v>
      </c>
      <c r="C161" s="61">
        <f>D161+E161+F161+G160+H160+I160+J160+K160+L160+M160+N160</f>
        <v>1593417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177046.34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29"/>
    </row>
    <row r="162" spans="1:15" ht="18.75">
      <c r="A162" s="52"/>
      <c r="B162" s="27" t="s">
        <v>2</v>
      </c>
      <c r="C162" s="61">
        <f>D162+E162+F162+G161+H161+I161+J161+K161+L161+M161+N161</f>
        <v>177046.34</v>
      </c>
      <c r="D162" s="61">
        <v>0</v>
      </c>
      <c r="E162" s="61">
        <v>0</v>
      </c>
      <c r="F162" s="61">
        <v>0</v>
      </c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ht="18.75" customHeight="1">
      <c r="A163" s="52">
        <v>149</v>
      </c>
      <c r="B163" s="72" t="s">
        <v>172</v>
      </c>
      <c r="C163" s="72"/>
      <c r="D163" s="72"/>
      <c r="E163" s="72"/>
      <c r="F163" s="72"/>
      <c r="G163" s="61">
        <f>G164+G165</f>
        <v>10493426.04</v>
      </c>
      <c r="H163" s="61">
        <f>H164+H165</f>
        <v>32696948.46</v>
      </c>
      <c r="I163" s="61">
        <f>I164+I165</f>
        <v>15441891.1</v>
      </c>
      <c r="J163" s="61">
        <f>J164+J165</f>
        <v>11795582</v>
      </c>
      <c r="K163" s="61">
        <f>K164+K165</f>
        <v>11795582</v>
      </c>
      <c r="L163" s="61">
        <f>L164+L165</f>
        <v>11795582</v>
      </c>
      <c r="M163" s="61">
        <f>M164+M165</f>
        <v>11795582</v>
      </c>
      <c r="N163" s="61">
        <f>N164+N165</f>
        <v>11795582</v>
      </c>
      <c r="O163" s="29"/>
    </row>
    <row r="164" spans="1:15" ht="31.5">
      <c r="A164" s="52">
        <v>150</v>
      </c>
      <c r="B164" s="27" t="s">
        <v>20</v>
      </c>
      <c r="C164" s="31">
        <f>C165+C166</f>
        <v>111327003.73</v>
      </c>
      <c r="D164" s="31">
        <f>D165+D166</f>
        <v>9488906</v>
      </c>
      <c r="E164" s="61">
        <f>E165+E166</f>
        <v>10289426</v>
      </c>
      <c r="F164" s="61">
        <f>F165+F166</f>
        <v>9325242.129999999</v>
      </c>
      <c r="G164" s="61">
        <f>G167+G169+G171</f>
        <v>10493426.04</v>
      </c>
      <c r="H164" s="61">
        <f>H167+H169+H171</f>
        <v>14217567.04</v>
      </c>
      <c r="I164" s="61">
        <f>I167+I169+I171</f>
        <v>15441891.1</v>
      </c>
      <c r="J164" s="61">
        <f>J167+J169+J171</f>
        <v>11795582</v>
      </c>
      <c r="K164" s="61">
        <f>K167+K169+K171</f>
        <v>11795582</v>
      </c>
      <c r="L164" s="61">
        <f>L167+L169+L171</f>
        <v>11795582</v>
      </c>
      <c r="M164" s="61">
        <f>M167+M169+M171</f>
        <v>11795582</v>
      </c>
      <c r="N164" s="61">
        <f>N167+N169+N171</f>
        <v>11795582</v>
      </c>
      <c r="O164" s="29"/>
    </row>
    <row r="165" spans="1:15" ht="15.75">
      <c r="A165" s="52">
        <v>151</v>
      </c>
      <c r="B165" s="27" t="s">
        <v>2</v>
      </c>
      <c r="C165" s="31">
        <f>D165+E165+F165+G164+H164+I164+J164+K164</f>
        <v>92847622.31</v>
      </c>
      <c r="D165" s="31">
        <f>D168+D170+D172</f>
        <v>9488906</v>
      </c>
      <c r="E165" s="61">
        <f>E168+E170+E172</f>
        <v>10289426</v>
      </c>
      <c r="F165" s="61">
        <f>F168+F170+F172</f>
        <v>9325242.129999999</v>
      </c>
      <c r="G165" s="61">
        <f>G173</f>
        <v>0</v>
      </c>
      <c r="H165" s="61">
        <f>H173</f>
        <v>18479381.42</v>
      </c>
      <c r="I165" s="61">
        <f>I173</f>
        <v>0</v>
      </c>
      <c r="J165" s="61">
        <f>J173</f>
        <v>0</v>
      </c>
      <c r="K165" s="61">
        <f>K173</f>
        <v>0</v>
      </c>
      <c r="L165" s="61">
        <f>L173</f>
        <v>0</v>
      </c>
      <c r="M165" s="61">
        <f>M173</f>
        <v>0</v>
      </c>
      <c r="N165" s="61">
        <f>N173</f>
        <v>0</v>
      </c>
      <c r="O165" s="29"/>
    </row>
    <row r="166" spans="1:15" ht="15.75">
      <c r="A166" s="52">
        <v>152</v>
      </c>
      <c r="B166" s="27" t="s">
        <v>1</v>
      </c>
      <c r="C166" s="31">
        <f>D166+E166+F166+G165+H165+I165+J165+K165</f>
        <v>18479381.42</v>
      </c>
      <c r="D166" s="31">
        <f>D174</f>
        <v>0</v>
      </c>
      <c r="E166" s="61">
        <f>E174</f>
        <v>0</v>
      </c>
      <c r="F166" s="61">
        <f>F174</f>
        <v>0</v>
      </c>
      <c r="G166" s="61">
        <f aca="true" t="shared" si="32" ref="D166:N167">G167</f>
        <v>0</v>
      </c>
      <c r="H166" s="61">
        <f t="shared" si="32"/>
        <v>11675202.49</v>
      </c>
      <c r="I166" s="61">
        <f t="shared" si="32"/>
        <v>11944491.1</v>
      </c>
      <c r="J166" s="61">
        <f t="shared" si="32"/>
        <v>8298182</v>
      </c>
      <c r="K166" s="61">
        <f t="shared" si="32"/>
        <v>8298182</v>
      </c>
      <c r="L166" s="61">
        <f t="shared" si="32"/>
        <v>8298182</v>
      </c>
      <c r="M166" s="61">
        <f t="shared" si="32"/>
        <v>8298182</v>
      </c>
      <c r="N166" s="61">
        <f t="shared" si="32"/>
        <v>8298182</v>
      </c>
      <c r="O166" s="29" t="s">
        <v>135</v>
      </c>
    </row>
    <row r="167" spans="1:15" ht="94.5">
      <c r="A167" s="52">
        <v>153</v>
      </c>
      <c r="B167" s="27" t="s">
        <v>85</v>
      </c>
      <c r="C167" s="31">
        <f>D167+E167+F167+G166+H166+I166+J166+K166</f>
        <v>61785664.72</v>
      </c>
      <c r="D167" s="31">
        <f t="shared" si="32"/>
        <v>6401533</v>
      </c>
      <c r="E167" s="61">
        <f t="shared" si="32"/>
        <v>8008845</v>
      </c>
      <c r="F167" s="61">
        <f t="shared" si="32"/>
        <v>7159229.13</v>
      </c>
      <c r="G167" s="61">
        <v>0</v>
      </c>
      <c r="H167" s="61">
        <v>11675202.49</v>
      </c>
      <c r="I167" s="61">
        <v>11944491.1</v>
      </c>
      <c r="J167" s="61">
        <v>8298182</v>
      </c>
      <c r="K167" s="61">
        <v>8298182</v>
      </c>
      <c r="L167" s="61">
        <v>8298182</v>
      </c>
      <c r="M167" s="61">
        <v>8298182</v>
      </c>
      <c r="N167" s="61">
        <v>8298182</v>
      </c>
      <c r="O167" s="29"/>
    </row>
    <row r="168" spans="1:15" ht="15.75">
      <c r="A168" s="52">
        <v>154</v>
      </c>
      <c r="B168" s="27" t="s">
        <v>2</v>
      </c>
      <c r="C168" s="31">
        <f>D168+E168+F168+G167+H167+I167+J167+K167</f>
        <v>61785664.72</v>
      </c>
      <c r="D168" s="31">
        <v>6401533</v>
      </c>
      <c r="E168" s="61">
        <v>8008845</v>
      </c>
      <c r="F168" s="61">
        <v>7159229.13</v>
      </c>
      <c r="G168" s="61">
        <f>G169</f>
        <v>10193426.04</v>
      </c>
      <c r="H168" s="61">
        <v>2242364.55</v>
      </c>
      <c r="I168" s="61">
        <v>3147400</v>
      </c>
      <c r="J168" s="61">
        <v>3147400</v>
      </c>
      <c r="K168" s="61">
        <v>3147400</v>
      </c>
      <c r="L168" s="61">
        <v>3147400</v>
      </c>
      <c r="M168" s="61">
        <v>3147400</v>
      </c>
      <c r="N168" s="61">
        <v>3147400</v>
      </c>
      <c r="O168" s="29" t="s">
        <v>135</v>
      </c>
    </row>
    <row r="169" spans="1:15" ht="63">
      <c r="A169" s="52">
        <v>155</v>
      </c>
      <c r="B169" s="27" t="s">
        <v>145</v>
      </c>
      <c r="C169" s="31">
        <f>D169+E169+F169+G168+H168+I168+J168+K168</f>
        <v>28486957.59</v>
      </c>
      <c r="D169" s="31">
        <f>D170</f>
        <v>2712373</v>
      </c>
      <c r="E169" s="61">
        <f>E170</f>
        <v>1980581</v>
      </c>
      <c r="F169" s="61">
        <f>F170</f>
        <v>1916013</v>
      </c>
      <c r="G169" s="61">
        <v>10193426.04</v>
      </c>
      <c r="H169" s="61">
        <v>2242364.55</v>
      </c>
      <c r="I169" s="61">
        <v>3147400</v>
      </c>
      <c r="J169" s="61">
        <v>3147400</v>
      </c>
      <c r="K169" s="61">
        <v>3147400</v>
      </c>
      <c r="L169" s="61">
        <v>3147400</v>
      </c>
      <c r="M169" s="61">
        <v>3147400</v>
      </c>
      <c r="N169" s="61">
        <v>3147400</v>
      </c>
      <c r="O169" s="29"/>
    </row>
    <row r="170" spans="1:15" ht="15.75">
      <c r="A170" s="52">
        <v>156</v>
      </c>
      <c r="B170" s="27" t="s">
        <v>2</v>
      </c>
      <c r="C170" s="31">
        <f>D170+E170+F170+G169+H169+I169+J169+K169</f>
        <v>28486957.59</v>
      </c>
      <c r="D170" s="31">
        <v>2712373</v>
      </c>
      <c r="E170" s="61">
        <v>1980581</v>
      </c>
      <c r="F170" s="61">
        <v>1916013</v>
      </c>
      <c r="G170" s="61">
        <f>G171</f>
        <v>300000</v>
      </c>
      <c r="H170" s="61">
        <f>H171</f>
        <v>300000</v>
      </c>
      <c r="I170" s="61">
        <f>I171</f>
        <v>350000</v>
      </c>
      <c r="J170" s="61">
        <f>J171</f>
        <v>350000</v>
      </c>
      <c r="K170" s="61">
        <f>K171</f>
        <v>350000</v>
      </c>
      <c r="L170" s="61">
        <f>L171</f>
        <v>350000</v>
      </c>
      <c r="M170" s="61">
        <f>M171</f>
        <v>350000</v>
      </c>
      <c r="N170" s="61">
        <f>N171</f>
        <v>350000</v>
      </c>
      <c r="O170" s="29" t="s">
        <v>142</v>
      </c>
    </row>
    <row r="171" spans="1:15" ht="63">
      <c r="A171" s="52">
        <v>157</v>
      </c>
      <c r="B171" s="27" t="s">
        <v>87</v>
      </c>
      <c r="C171" s="31">
        <f>D171+E171+F171+G170+H170+I170+J170+K170</f>
        <v>2575000</v>
      </c>
      <c r="D171" s="31">
        <f>D172</f>
        <v>375000</v>
      </c>
      <c r="E171" s="61">
        <f>E172</f>
        <v>300000</v>
      </c>
      <c r="F171" s="61">
        <f>F172</f>
        <v>250000</v>
      </c>
      <c r="G171" s="61">
        <v>300000</v>
      </c>
      <c r="H171" s="61">
        <v>300000</v>
      </c>
      <c r="I171" s="61">
        <v>350000</v>
      </c>
      <c r="J171" s="61">
        <v>350000</v>
      </c>
      <c r="K171" s="61">
        <v>350000</v>
      </c>
      <c r="L171" s="61">
        <v>350000</v>
      </c>
      <c r="M171" s="61">
        <v>350000</v>
      </c>
      <c r="N171" s="61">
        <v>350000</v>
      </c>
      <c r="O171" s="29"/>
    </row>
    <row r="172" spans="1:15" ht="15.75">
      <c r="A172" s="52">
        <v>158</v>
      </c>
      <c r="B172" s="27" t="s">
        <v>2</v>
      </c>
      <c r="C172" s="31">
        <f>D172+E172+F172+G171+H171+I171+J171+K171</f>
        <v>2575000</v>
      </c>
      <c r="D172" s="31">
        <v>375000</v>
      </c>
      <c r="E172" s="61">
        <v>300000</v>
      </c>
      <c r="F172" s="61">
        <v>250000</v>
      </c>
      <c r="G172" s="61">
        <f>G173</f>
        <v>0</v>
      </c>
      <c r="H172" s="61">
        <f>H173</f>
        <v>18479381.42</v>
      </c>
      <c r="I172" s="61">
        <f>I173</f>
        <v>0</v>
      </c>
      <c r="J172" s="61">
        <f>J173</f>
        <v>0</v>
      </c>
      <c r="K172" s="61">
        <f>K173</f>
        <v>0</v>
      </c>
      <c r="L172" s="61">
        <f>L173</f>
        <v>0</v>
      </c>
      <c r="M172" s="61">
        <f>M173</f>
        <v>0</v>
      </c>
      <c r="N172" s="61">
        <f>N173</f>
        <v>0</v>
      </c>
      <c r="O172" s="66" t="s">
        <v>136</v>
      </c>
    </row>
    <row r="173" spans="1:15" ht="78.75">
      <c r="A173" s="52">
        <v>159</v>
      </c>
      <c r="B173" s="65" t="s">
        <v>175</v>
      </c>
      <c r="C173" s="31">
        <f>D173+E173+F173+G172+H172+I172+J172+K172</f>
        <v>18479381.42</v>
      </c>
      <c r="D173" s="31">
        <f>D174</f>
        <v>0</v>
      </c>
      <c r="E173" s="61">
        <f>E174</f>
        <v>0</v>
      </c>
      <c r="F173" s="61">
        <f>F174</f>
        <v>0</v>
      </c>
      <c r="G173" s="61">
        <v>0</v>
      </c>
      <c r="H173" s="61">
        <v>18479381.42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6"/>
    </row>
    <row r="174" spans="1:6" ht="15.75">
      <c r="A174" s="52">
        <v>160</v>
      </c>
      <c r="B174" s="67" t="s">
        <v>1</v>
      </c>
      <c r="C174" s="31">
        <f>D174+E174+F174+G173+H173+I173+J173+K173</f>
        <v>18479381.42</v>
      </c>
      <c r="D174" s="31">
        <v>0</v>
      </c>
      <c r="E174" s="61">
        <v>0</v>
      </c>
      <c r="F174" s="61">
        <v>0</v>
      </c>
    </row>
    <row r="175" ht="15.75">
      <c r="B175" s="26" t="s">
        <v>161</v>
      </c>
    </row>
  </sheetData>
  <sheetProtection/>
  <mergeCells count="2">
    <mergeCell ref="K3:N3"/>
    <mergeCell ref="G1:O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0" t="s">
        <v>96</v>
      </c>
      <c r="I1" s="80"/>
      <c r="J1" s="80"/>
      <c r="K1" s="80"/>
    </row>
    <row r="2" spans="8:11" ht="14.25" customHeight="1">
      <c r="H2" s="80"/>
      <c r="I2" s="80"/>
      <c r="J2" s="80"/>
      <c r="K2" s="80"/>
    </row>
    <row r="3" spans="1:11" ht="24.75" customHeight="1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0.25" customHeight="1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82" t="s">
        <v>16</v>
      </c>
      <c r="D6" s="83"/>
      <c r="E6" s="83"/>
      <c r="F6" s="83"/>
      <c r="G6" s="83"/>
      <c r="H6" s="83"/>
      <c r="I6" s="83"/>
      <c r="J6" s="8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9" t="s">
        <v>63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79" t="s">
        <v>88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79" t="s">
        <v>91</v>
      </c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79" t="s">
        <v>89</v>
      </c>
      <c r="C59" s="79"/>
      <c r="D59" s="79"/>
      <c r="E59" s="79"/>
      <c r="F59" s="79"/>
      <c r="G59" s="79"/>
      <c r="H59" s="79"/>
      <c r="I59" s="79"/>
      <c r="J59" s="79"/>
      <c r="K59" s="79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79" t="s">
        <v>90</v>
      </c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79" t="s">
        <v>19</v>
      </c>
      <c r="C92" s="79"/>
      <c r="D92" s="79"/>
      <c r="E92" s="79"/>
      <c r="F92" s="79"/>
      <c r="G92" s="79"/>
      <c r="H92" s="79"/>
      <c r="I92" s="79"/>
      <c r="J92" s="79"/>
      <c r="K92" s="79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59:K59"/>
    <mergeCell ref="B68:K68"/>
    <mergeCell ref="H1:K1"/>
    <mergeCell ref="H2:K2"/>
    <mergeCell ref="A3:K3"/>
    <mergeCell ref="A4:K4"/>
    <mergeCell ref="B92:K92"/>
    <mergeCell ref="C6:J6"/>
    <mergeCell ref="B12:K12"/>
    <mergeCell ref="B33:K33"/>
    <mergeCell ref="B54:K5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80" t="s">
        <v>96</v>
      </c>
      <c r="I1" s="80"/>
      <c r="J1" s="80"/>
      <c r="K1" s="80"/>
    </row>
    <row r="2" spans="1:11" ht="39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82" t="s">
        <v>16</v>
      </c>
      <c r="D4" s="83"/>
      <c r="E4" s="83"/>
      <c r="F4" s="83"/>
      <c r="G4" s="83"/>
      <c r="H4" s="83"/>
      <c r="I4" s="83"/>
      <c r="J4" s="8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9" t="s">
        <v>63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79" t="s">
        <v>19</v>
      </c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80" t="s">
        <v>96</v>
      </c>
      <c r="I1" s="80"/>
      <c r="J1" s="80"/>
      <c r="K1" s="80"/>
    </row>
    <row r="2" spans="1:11" ht="39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82" t="s">
        <v>16</v>
      </c>
      <c r="D4" s="83"/>
      <c r="E4" s="83"/>
      <c r="F4" s="83"/>
      <c r="G4" s="83"/>
      <c r="H4" s="83"/>
      <c r="I4" s="83"/>
      <c r="J4" s="8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9" t="s">
        <v>63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9" t="s">
        <v>19</v>
      </c>
      <c r="C91" s="79"/>
      <c r="D91" s="79"/>
      <c r="E91" s="79"/>
      <c r="F91" s="79"/>
      <c r="G91" s="79"/>
      <c r="H91" s="79"/>
      <c r="I91" s="79"/>
      <c r="J91" s="79"/>
      <c r="K91" s="79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80" t="s">
        <v>96</v>
      </c>
      <c r="I1" s="80"/>
      <c r="J1" s="80"/>
      <c r="K1" s="80"/>
    </row>
    <row r="2" spans="1:11" ht="39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82" t="s">
        <v>16</v>
      </c>
      <c r="D4" s="83"/>
      <c r="E4" s="83"/>
      <c r="F4" s="83"/>
      <c r="G4" s="83"/>
      <c r="H4" s="83"/>
      <c r="I4" s="83"/>
      <c r="J4" s="8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9" t="s">
        <v>63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9" t="s">
        <v>19</v>
      </c>
      <c r="C91" s="79"/>
      <c r="D91" s="79"/>
      <c r="E91" s="79"/>
      <c r="F91" s="79"/>
      <c r="G91" s="79"/>
      <c r="H91" s="79"/>
      <c r="I91" s="79"/>
      <c r="J91" s="79"/>
      <c r="K91" s="79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0" t="s">
        <v>96</v>
      </c>
      <c r="I1" s="80"/>
      <c r="J1" s="80"/>
      <c r="K1" s="80"/>
    </row>
    <row r="2" spans="8:11" ht="14.25" customHeight="1">
      <c r="H2" s="80"/>
      <c r="I2" s="80"/>
      <c r="J2" s="80"/>
      <c r="K2" s="80"/>
    </row>
    <row r="3" spans="1:11" ht="24.75" customHeight="1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0.25" customHeight="1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82" t="s">
        <v>16</v>
      </c>
      <c r="D6" s="83"/>
      <c r="E6" s="83"/>
      <c r="F6" s="83"/>
      <c r="G6" s="83"/>
      <c r="H6" s="83"/>
      <c r="I6" s="83"/>
      <c r="J6" s="8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9" t="s">
        <v>63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79" t="s">
        <v>19</v>
      </c>
      <c r="C90" s="79"/>
      <c r="D90" s="79"/>
      <c r="E90" s="79"/>
      <c r="F90" s="79"/>
      <c r="G90" s="79"/>
      <c r="H90" s="79"/>
      <c r="I90" s="79"/>
      <c r="J90" s="79"/>
      <c r="K90" s="79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H1:K1"/>
    <mergeCell ref="H2:K2"/>
    <mergeCell ref="A3:K3"/>
    <mergeCell ref="A4:K4"/>
    <mergeCell ref="B57:K57"/>
    <mergeCell ref="B66:K66"/>
    <mergeCell ref="B90:K90"/>
    <mergeCell ref="C6:J6"/>
    <mergeCell ref="B12:K12"/>
    <mergeCell ref="B31:K31"/>
    <mergeCell ref="B52:K52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0" t="s">
        <v>62</v>
      </c>
      <c r="I1" s="80"/>
      <c r="J1" s="80"/>
      <c r="K1" s="80"/>
    </row>
    <row r="2" spans="8:11" ht="14.25" customHeight="1">
      <c r="H2" s="80"/>
      <c r="I2" s="80"/>
      <c r="J2" s="80"/>
      <c r="K2" s="80"/>
    </row>
    <row r="3" spans="1:11" ht="24.75" customHeight="1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0.25" customHeight="1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82" t="s">
        <v>16</v>
      </c>
      <c r="D6" s="83"/>
      <c r="E6" s="83"/>
      <c r="F6" s="83"/>
      <c r="G6" s="83"/>
      <c r="H6" s="83"/>
      <c r="I6" s="83"/>
      <c r="J6" s="8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9" t="s">
        <v>63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79" t="s">
        <v>19</v>
      </c>
      <c r="C88" s="79"/>
      <c r="D88" s="79"/>
      <c r="E88" s="79"/>
      <c r="F88" s="79"/>
      <c r="G88" s="79"/>
      <c r="H88" s="79"/>
      <c r="I88" s="79"/>
      <c r="J88" s="79"/>
      <c r="K88" s="79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H1:K1"/>
    <mergeCell ref="H2:K2"/>
    <mergeCell ref="A3:K3"/>
    <mergeCell ref="A4:K4"/>
    <mergeCell ref="B57:K57"/>
    <mergeCell ref="B66:K66"/>
    <mergeCell ref="B88:K88"/>
    <mergeCell ref="C6:J6"/>
    <mergeCell ref="B12:K12"/>
    <mergeCell ref="B31:K31"/>
    <mergeCell ref="B52:K52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0" t="s">
        <v>62</v>
      </c>
      <c r="I1" s="80"/>
      <c r="J1" s="80"/>
      <c r="K1" s="80"/>
    </row>
    <row r="2" spans="8:11" ht="14.25" customHeight="1">
      <c r="H2" s="80"/>
      <c r="I2" s="80"/>
      <c r="J2" s="80"/>
      <c r="K2" s="80"/>
    </row>
    <row r="3" spans="1:11" ht="24.75" customHeight="1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0.25" customHeight="1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82" t="s">
        <v>16</v>
      </c>
      <c r="D6" s="83"/>
      <c r="E6" s="83"/>
      <c r="F6" s="83"/>
      <c r="G6" s="83"/>
      <c r="H6" s="83"/>
      <c r="I6" s="83"/>
      <c r="J6" s="8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9" t="s">
        <v>63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9" t="s">
        <v>88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9" t="s">
        <v>91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9" t="s">
        <v>89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9" t="s">
        <v>90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79" t="s">
        <v>19</v>
      </c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H1:K1"/>
    <mergeCell ref="H2:K2"/>
    <mergeCell ref="A3:K3"/>
    <mergeCell ref="A4:K4"/>
    <mergeCell ref="C6:J6"/>
    <mergeCell ref="B66:K66"/>
    <mergeCell ref="B85:K85"/>
    <mergeCell ref="B12:K12"/>
    <mergeCell ref="B31:K31"/>
    <mergeCell ref="B52:K52"/>
    <mergeCell ref="B57:K57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86" t="s">
        <v>50</v>
      </c>
      <c r="I1" s="86"/>
      <c r="J1" s="86"/>
      <c r="K1" s="86"/>
    </row>
    <row r="2" spans="1:11" ht="24.75" customHeight="1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0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87" t="s">
        <v>16</v>
      </c>
      <c r="D5" s="88"/>
      <c r="E5" s="88"/>
      <c r="F5" s="88"/>
      <c r="G5" s="88"/>
      <c r="H5" s="88"/>
      <c r="I5" s="88"/>
      <c r="J5" s="89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90" t="s">
        <v>21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90" t="s">
        <v>9</v>
      </c>
      <c r="C33" s="90"/>
      <c r="D33" s="90"/>
      <c r="E33" s="90"/>
      <c r="F33" s="90"/>
      <c r="G33" s="90"/>
      <c r="H33" s="90"/>
      <c r="I33" s="90"/>
      <c r="J33" s="90"/>
      <c r="K33" s="90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90" t="s">
        <v>11</v>
      </c>
      <c r="C56" s="90"/>
      <c r="D56" s="90"/>
      <c r="E56" s="90"/>
      <c r="F56" s="90"/>
      <c r="G56" s="90"/>
      <c r="H56" s="90"/>
      <c r="I56" s="90"/>
      <c r="J56" s="90"/>
      <c r="K56" s="90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90" t="s">
        <v>12</v>
      </c>
      <c r="C61" s="90"/>
      <c r="D61" s="90"/>
      <c r="E61" s="90"/>
      <c r="F61" s="90"/>
      <c r="G61" s="90"/>
      <c r="H61" s="90"/>
      <c r="I61" s="90"/>
      <c r="J61" s="90"/>
      <c r="K61" s="90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90" t="s">
        <v>38</v>
      </c>
      <c r="C70" s="90"/>
      <c r="D70" s="90"/>
      <c r="E70" s="90"/>
      <c r="F70" s="90"/>
      <c r="G70" s="90"/>
      <c r="H70" s="90"/>
      <c r="I70" s="90"/>
      <c r="J70" s="90"/>
      <c r="K70" s="90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90" t="s">
        <v>19</v>
      </c>
      <c r="C86" s="90"/>
      <c r="D86" s="90"/>
      <c r="E86" s="90"/>
      <c r="F86" s="90"/>
      <c r="G86" s="90"/>
      <c r="H86" s="90"/>
      <c r="I86" s="90"/>
      <c r="J86" s="90"/>
      <c r="K86" s="90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Clerk</cp:lastModifiedBy>
  <cp:lastPrinted>2019-04-10T04:11:02Z</cp:lastPrinted>
  <dcterms:created xsi:type="dcterms:W3CDTF">1996-10-08T23:32:33Z</dcterms:created>
  <dcterms:modified xsi:type="dcterms:W3CDTF">2019-04-10T04:11:05Z</dcterms:modified>
  <cp:category/>
  <cp:version/>
  <cp:contentType/>
  <cp:contentStatus/>
</cp:coreProperties>
</file>