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activeTab="3"/>
  </bookViews>
  <sheets>
    <sheet name="доходы" sheetId="1" r:id="rId1"/>
    <sheet name="расходы" sheetId="2" r:id="rId2"/>
    <sheet name="источники" sheetId="3" r:id="rId3"/>
    <sheet name="задолженность" sheetId="4" r:id="rId4"/>
  </sheets>
  <definedNames/>
  <calcPr fullCalcOnLoad="1"/>
</workbook>
</file>

<file path=xl/sharedStrings.xml><?xml version="1.0" encoding="utf-8"?>
<sst xmlns="http://schemas.openxmlformats.org/spreadsheetml/2006/main" count="291" uniqueCount="286">
  <si>
    <t>Земельный налог</t>
  </si>
  <si>
    <t>Единый сельскохозяйственный налог</t>
  </si>
  <si>
    <t>Наименование доходов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</si>
  <si>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</si>
  <si>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</si>
  <si>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</si>
  <si>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</si>
  <si>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</si>
  <si>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</si>
  <si>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</si>
  <si>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</si>
  <si>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</si>
  <si>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</si>
  <si>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</si>
  <si>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</si>
  <si>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</si>
  <si>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</si>
  <si>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</si>
  <si>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</si>
  <si>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</si>
  <si>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</si>
  <si>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</si>
  <si>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</si>
  <si>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</si>
  <si>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</si>
  <si>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</si>
  <si>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</si>
  <si>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</si>
  <si>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</si>
  <si>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</si>
  <si>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</si>
  <si>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</si>
  <si>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</si>
  <si>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</si>
  <si>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</si>
  <si>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</si>
  <si>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</si>
  <si>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</si>
  <si>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</si>
  <si>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</si>
  <si>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</si>
  <si>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</si>
  <si>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</si>
  <si>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</si>
  <si>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</si>
  <si>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</si>
  <si>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</si>
  <si>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</si>
  <si>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</si>
  <si>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</si>
  <si>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</si>
  <si>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</si>
  <si>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</si>
  <si>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</si>
  <si>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</si>
  <si>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</si>
  <si>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</si>
  <si>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</si>
  <si>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</si>
  <si>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</si>
  <si>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</si>
  <si>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</si>
  <si>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</si>
  <si>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</si>
  <si>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рублях</t>
  </si>
  <si>
    <t>в %</t>
  </si>
  <si>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</si>
  <si>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</si>
  <si>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</si>
  <si>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</si>
  <si>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</si>
  <si>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</si>
  <si>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</si>
  <si>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</si>
  <si>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</si>
  <si>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</si>
  <si>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</si>
  <si>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</si>
  <si>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</si>
  <si>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</si>
  <si>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</si>
  <si>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</si>
  <si>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</si>
  <si>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</si>
  <si>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</si>
  <si>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</si>
  <si>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</si>
  <si>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</si>
  <si>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</si>
  <si>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</si>
  <si>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</si>
  <si>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</si>
  <si>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</si>
  <si>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</si>
  <si>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</si>
  <si>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</si>
  <si>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</si>
  <si>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</si>
  <si>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Водное хозяйство</t>
  </si>
  <si>
    <t>0406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</si>
  <si>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</si>
  <si>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</si>
  <si>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</si>
  <si>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</si>
  <si>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</si>
  <si>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</si>
  <si>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</si>
  <si>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</si>
  <si>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</si>
  <si>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</si>
  <si>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</si>
  <si>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</si>
  <si>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</si>
  <si>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</si>
  <si>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</si>
  <si>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</si>
  <si>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</si>
  <si>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</si>
  <si>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</si>
  <si>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</si>
  <si>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</si>
  <si>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</si>
  <si>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</si>
  <si>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</si>
  <si>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</si>
  <si>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</si>
  <si>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</si>
  <si>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</si>
  <si>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</si>
  <si>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</si>
  <si>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</si>
  <si>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</si>
  <si>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</si>
  <si>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</si>
  <si>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</si>
  <si>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</si>
  <si>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</si>
  <si>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</si>
  <si>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</si>
  <si>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</si>
  <si>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</si>
  <si>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</si>
  <si>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</si>
  <si>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</si>
  <si>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</si>
  <si>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</si>
  <si>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>1100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</si>
  <si>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</si>
  <si>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</si>
  <si>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</si>
  <si>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</si>
  <si>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</si>
  <si>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</si>
  <si>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</si>
  <si>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Утвержденные бюджетные назначения</t>
  </si>
  <si>
    <t>Исполнено,  в рублях</t>
  </si>
  <si>
    <t>номер строки</t>
  </si>
  <si>
    <t>Код</t>
  </si>
  <si>
    <t>Назначено,  руб.</t>
  </si>
  <si>
    <t>Всего на покрытие дефицита бюджета</t>
  </si>
  <si>
    <t>Кредиты кредитных организаций в валюте Российской Федерации</t>
  </si>
  <si>
    <t>919 01 02 00 00 00 0000 000</t>
  </si>
  <si>
    <t>919 01 02 00 00 04 0000 710</t>
  </si>
  <si>
    <t>919 01 02 00 00 04 0000 810</t>
  </si>
  <si>
    <t>919 01 03 00 00 00 0000 000</t>
  </si>
  <si>
    <t>919 01 03 01 00 04 0000 710</t>
  </si>
  <si>
    <t>919 01 03 01 00 04 0000 810</t>
  </si>
  <si>
    <t>919 01 05 00 00 00 0000 000</t>
  </si>
  <si>
    <t>919 01 05 02 01 04 0000 510</t>
  </si>
  <si>
    <t>919 01 05 02 01 04 0000 610</t>
  </si>
  <si>
    <t>Иные источники внутреннего финансирования дефицитов бюджетов</t>
  </si>
  <si>
    <t>919 01 06 00 00 00 0000 000</t>
  </si>
  <si>
    <t>919 01 06 04 00 00 0000 000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</si>
  <si>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</si>
  <si>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</si>
  <si>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</si>
  <si>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>Возврат  бюджетных кредитов, предоставленных внутри страны в валюте Российской Федерации</t>
  </si>
  <si>
    <t>919 01 06 05 01 04 0000 600</t>
  </si>
  <si>
    <t>919 01 06 05 01 04 0000 640</t>
  </si>
  <si>
    <t>Наименование источников внутреннего финансирования дефицита бюджета</t>
  </si>
  <si>
    <t xml:space="preserve">Исполнено               </t>
  </si>
  <si>
    <t>Сумма, 
в тысячах 
рублей</t>
  </si>
  <si>
    <t xml:space="preserve">Объем просроченной кредиторской задолженности </t>
  </si>
  <si>
    <t xml:space="preserve">Дотации бюджетам городских округов на выравнивание бюджетной обеспеченности </t>
  </si>
  <si>
    <t xml:space="preserve">Субвенции бюджетам городских округов на выполнение передаваемых полномочий субъектов Российской Федерации </t>
  </si>
  <si>
    <t>Налог, взимаемый в связи с применением упрощенной системы налогообложения</t>
  </si>
  <si>
    <t>000 1 05 01000 00 0000 110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</si>
  <si>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</si>
  <si>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</si>
  <si>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</si>
  <si>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</si>
  <si>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</si>
  <si>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</si>
  <si>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</si>
  <si>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Исполнение государственных и муниципальных гарантий 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</si>
  <si>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</si>
  <si>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</si>
  <si>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свыше 100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</si>
  <si>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</si>
  <si>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</si>
  <si>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</si>
  <si>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</si>
  <si>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</si>
  <si>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     Дополнительное образование детей</t>
  </si>
  <si>
    <t>0703</t>
  </si>
  <si>
    <t xml:space="preserve">    ФИЗИЧЕСКАЯ КУЛЬТУРА И СПОРТ</t>
  </si>
  <si>
    <t>1200</t>
  </si>
  <si>
    <t xml:space="preserve">   СРЕДСТВА МАССОВОЙ ИНФОРМАЦИИ</t>
  </si>
  <si>
    <t>1204</t>
  </si>
  <si>
    <t>000 1 11 03000 00 0000 120</t>
  </si>
  <si>
    <t>Проценты, полученные от предоставления бюджетных кредитов внутри страны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</si>
  <si>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</si>
  <si>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</si>
  <si>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</si>
  <si>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</si>
  <si>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</si>
  <si>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 xml:space="preserve">Бюджетные кредиты от других бюджетов бюджетной системы Российской Федерации </t>
  </si>
  <si>
    <t>Иные межбюджетные трансферты</t>
  </si>
  <si>
    <t>ГОСУДАРСТВЕННАЯ ПОШЛИНА</t>
  </si>
  <si>
    <t xml:space="preserve">000 1 16 03000 00 0000 140
</t>
  </si>
  <si>
    <t xml:space="preserve">Денежные взыскания (штрафы) за нарушение законодательства о налогах и сборах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</si>
  <si>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</si>
  <si>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</si>
  <si>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субвенций на оплату жилищно-коммунальных услуг отдельным категориям граждан из бюджетов городских округов
</t>
  </si>
  <si>
    <t>ПРОЧИЕ НЕНАЛОГОВЫЕ ДОХОДЫ</t>
  </si>
  <si>
    <t>000 1 17 00000 00 0000 000</t>
  </si>
  <si>
    <t xml:space="preserve">000 1 17 01000 00 0000 180
</t>
  </si>
  <si>
    <t xml:space="preserve">Невыясненные поступления
</t>
  </si>
  <si>
    <t xml:space="preserve">   Другие вопросы в области средств массовой информации</t>
  </si>
  <si>
    <t>Сумма средств, предусмотренная на 2019 год в решении о бюджете, руб.</t>
  </si>
  <si>
    <t>Исполнено за 1 квартал 2019г.</t>
  </si>
  <si>
    <t>000 1 03 02000 01 0000 110</t>
  </si>
  <si>
    <t xml:space="preserve">000 1 08 00000 00 0000 000
</t>
  </si>
  <si>
    <t xml:space="preserve">000 1 08 03000 01 0000 110
</t>
  </si>
  <si>
    <t>000 2 02 10000 00 0000 150</t>
  </si>
  <si>
    <t>000 2 02 15001 04 0000 150</t>
  </si>
  <si>
    <t>000 2 02 20000 00 0000 150</t>
  </si>
  <si>
    <t>000 2 02 25016 04 0000 150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</si>
  <si>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</si>
  <si>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</si>
  <si>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</si>
  <si>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</si>
  <si>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</si>
  <si>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000 2 02 29999 04 0000 150</t>
  </si>
  <si>
    <t xml:space="preserve">Прочие субсидии бюджетам городских округов </t>
  </si>
  <si>
    <t>000 2 02 30000 00 0000 150</t>
  </si>
  <si>
    <t>000 2 02 30022 04 0000 150</t>
  </si>
  <si>
    <t>000 2 02 30024 04 0000 150</t>
  </si>
  <si>
    <t>000 2 02 35118 04 0000 150</t>
  </si>
  <si>
    <t xml:space="preserve">000 2 02 35120 04 0000 150
</t>
  </si>
  <si>
    <t>000 2 02 35250 04 0000 150</t>
  </si>
  <si>
    <t xml:space="preserve">0002 02 35462 04 0000 150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</si>
  <si>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</si>
  <si>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000 2 02 39999 04 0000 150</t>
  </si>
  <si>
    <t>Прочие субвенции бюджетам городских округов</t>
  </si>
  <si>
    <t>000 2 02 40000 00 0000 150</t>
  </si>
  <si>
    <t xml:space="preserve">000 2 02 49999 04 0000 150
</t>
  </si>
  <si>
    <t xml:space="preserve">Прочие межбюджетные трансферты, передаваемые бюджетам городских округов 
</t>
  </si>
  <si>
    <t xml:space="preserve">000 2 19 35250 04 0000 150
</t>
  </si>
  <si>
    <t xml:space="preserve">000 2 19 60010 04 0000 150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</si>
  <si>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</si>
  <si>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Государственная пошлина по делам, рассматриваемым в судах общей юрисдикции, мировыми судьями
</t>
  </si>
  <si>
    <t>0605</t>
  </si>
  <si>
    <t>Другие вопросы в области охраны окружающей среды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</si>
  <si>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</si>
  <si>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</si>
  <si>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</si>
  <si>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</si>
  <si>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000 1 16 3200 00 0000 140
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</si>
  <si>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</si>
  <si>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000 2 02 25567 04 0000 150</t>
  </si>
  <si>
    <t>Субсидии бюджетам городских округов на обеспечение устойчивого развития сельских территорий</t>
  </si>
  <si>
    <t xml:space="preserve">000 1 1625000 00 0000 140
</t>
  </si>
  <si>
    <t>Денежные взыскания за нарушение земельного законодательства</t>
  </si>
  <si>
    <t>000 2 02 25519 04 0000 150</t>
  </si>
  <si>
    <t>Субсидия бюджетам городских округов на поддержку отрасли культуры</t>
  </si>
  <si>
    <t xml:space="preserve">000 1 08 07000 01 0000 110
</t>
  </si>
  <si>
    <t>Государственная пошлина за государственную регистрацию, а также за совершение прочих юридически значимых действий</t>
  </si>
  <si>
    <t>000 1 09 00000 00 0000 000</t>
  </si>
  <si>
    <t>ЗАДОЛЖЕННОСТЬ ПО ОТМЕНЕННЫМ НАЛОГАМ СБОРАМ И ИНЫМ ОБЯЗАТЕЛЬНЫМ ПЛАТЕЖАМ</t>
  </si>
  <si>
    <t xml:space="preserve">000 1 16 3304 00 0000 140
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</si>
  <si>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</si>
  <si>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Информация об исполнении доходной части бюджета МО Красноуфимский округ на 01.11.2019г. </t>
  </si>
  <si>
    <t>Информация об исполнении местного бюджета 
МО Красноуфимский округ по расходам на 01.11.2019 года</t>
  </si>
  <si>
    <t xml:space="preserve">Информация об исполнении местного бюджета МО Красноуфимский округ МО Красноуфимский округ на 01.11.2019г. </t>
  </si>
  <si>
    <t>Оперативная информация об объеме 
просроченной кредиторской задолженности 
по местному бюджету МО Красноуфимский округ 
(бюджетная деятельность) на 01.11.2019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</si>
</sst>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_ ;\-#,##0.00\ "/>
  </numFmts>
  <fonts count="5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vertical="top" wrapText="1"/>
      <protection/>
    </xf>
    <xf numFmtId="4" fontId="39" fillId="20" borderId="1">
      <alignment horizontal="right" vertical="top" shrinkToFi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42" fillId="28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7" fillId="0" borderId="11" xfId="0" applyFont="1" applyFill="1" applyBorder="1" applyAlignment="1">
      <alignment vertical="distributed" wrapText="1"/>
    </xf>
    <xf numFmtId="49" fontId="14" fillId="0" borderId="11" xfId="0" applyNumberFormat="1" applyFont="1" applyFill="1" applyBorder="1" applyAlignment="1">
      <alignment horizontal="center" vertical="top" shrinkToFit="1"/>
    </xf>
    <xf numFmtId="172" fontId="11" fillId="0" borderId="11" xfId="0" applyNumberFormat="1" applyFont="1" applyFill="1" applyBorder="1" applyAlignment="1">
      <alignment vertical="top"/>
    </xf>
    <xf numFmtId="0" fontId="0" fillId="34" borderId="0" xfId="0" applyFill="1" applyAlignment="1">
      <alignment/>
    </xf>
    <xf numFmtId="0" fontId="0" fillId="34" borderId="0" xfId="0" applyFill="1" applyAlignment="1">
      <alignment vertical="distributed" wrapText="1"/>
    </xf>
    <xf numFmtId="49" fontId="14" fillId="0" borderId="11" xfId="0" applyNumberFormat="1" applyFont="1" applyFill="1" applyBorder="1" applyAlignment="1">
      <alignment horizontal="center" vertical="top" shrinkToFit="1"/>
    </xf>
    <xf numFmtId="4" fontId="14" fillId="34" borderId="11" xfId="0" applyNumberFormat="1" applyFont="1" applyFill="1" applyBorder="1" applyAlignment="1">
      <alignment horizontal="right" vertical="top" shrinkToFit="1"/>
    </xf>
    <xf numFmtId="0" fontId="13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/>
    </xf>
    <xf numFmtId="172" fontId="5" fillId="0" borderId="11" xfId="0" applyNumberFormat="1" applyFont="1" applyFill="1" applyBorder="1" applyAlignment="1">
      <alignment horizontal="righ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vertical="distributed" textRotation="90" wrapText="1"/>
    </xf>
    <xf numFmtId="0" fontId="3" fillId="34" borderId="11" xfId="0" applyFont="1" applyFill="1" applyBorder="1" applyAlignment="1">
      <alignment vertical="distributed" wrapText="1"/>
    </xf>
    <xf numFmtId="0" fontId="3" fillId="34" borderId="11" xfId="0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vertical="distributed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distributed" wrapText="1"/>
    </xf>
    <xf numFmtId="4" fontId="0" fillId="34" borderId="11" xfId="0" applyNumberFormat="1" applyFont="1" applyFill="1" applyBorder="1" applyAlignment="1">
      <alignment/>
    </xf>
    <xf numFmtId="0" fontId="0" fillId="34" borderId="11" xfId="0" applyNumberFormat="1" applyFont="1" applyFill="1" applyBorder="1" applyAlignment="1">
      <alignment vertical="center" wrapText="1"/>
    </xf>
    <xf numFmtId="4" fontId="3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/>
    </xf>
    <xf numFmtId="178" fontId="11" fillId="0" borderId="11" xfId="0" applyNumberFormat="1" applyFont="1" applyFill="1" applyBorder="1" applyAlignment="1">
      <alignment horizontal="right"/>
    </xf>
    <xf numFmtId="4" fontId="5" fillId="34" borderId="13" xfId="58" applyNumberFormat="1" applyFont="1" applyFill="1" applyBorder="1" applyAlignment="1">
      <alignment horizontal="right" vertical="top"/>
      <protection/>
    </xf>
    <xf numFmtId="4" fontId="14" fillId="0" borderId="11" xfId="0" applyNumberFormat="1" applyFont="1" applyFill="1" applyBorder="1" applyAlignment="1">
      <alignment horizontal="right" vertical="top" shrinkToFit="1"/>
    </xf>
    <xf numFmtId="4" fontId="14" fillId="0" borderId="11" xfId="0" applyNumberFormat="1" applyFont="1" applyFill="1" applyBorder="1" applyAlignment="1">
      <alignment horizontal="right" vertical="top" shrinkToFit="1"/>
    </xf>
    <xf numFmtId="0" fontId="8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0" fillId="0" borderId="11" xfId="0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38" fillId="35" borderId="1" xfId="34" applyFont="1" applyFill="1" applyProtection="1">
      <alignment horizontal="right" vertical="top" shrinkToFi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top"/>
    </xf>
    <xf numFmtId="0" fontId="8" fillId="0" borderId="11" xfId="0" applyNumberFormat="1" applyFont="1" applyFill="1" applyBorder="1" applyAlignment="1">
      <alignment vertical="top" wrapText="1"/>
    </xf>
    <xf numFmtId="43" fontId="8" fillId="0" borderId="11" xfId="66" applyFont="1" applyFill="1" applyBorder="1" applyAlignment="1">
      <alignment vertical="top" wrapText="1"/>
    </xf>
    <xf numFmtId="172" fontId="8" fillId="0" borderId="11" xfId="0" applyNumberFormat="1" applyFont="1" applyFill="1" applyBorder="1" applyAlignment="1">
      <alignment vertical="top"/>
    </xf>
    <xf numFmtId="1" fontId="5" fillId="0" borderId="11" xfId="0" applyNumberFormat="1" applyFont="1" applyFill="1" applyBorder="1" applyAlignment="1">
      <alignment vertical="top"/>
    </xf>
    <xf numFmtId="49" fontId="5" fillId="0" borderId="11" xfId="0" applyNumberFormat="1" applyFont="1" applyFill="1" applyBorder="1" applyAlignment="1">
      <alignment vertical="top"/>
    </xf>
    <xf numFmtId="0" fontId="5" fillId="0" borderId="11" xfId="0" applyNumberFormat="1" applyFont="1" applyFill="1" applyBorder="1" applyAlignment="1">
      <alignment vertical="top" wrapText="1"/>
    </xf>
    <xf numFmtId="43" fontId="5" fillId="0" borderId="11" xfId="66" applyFont="1" applyFill="1" applyBorder="1" applyAlignment="1">
      <alignment vertical="top" wrapText="1"/>
    </xf>
    <xf numFmtId="172" fontId="5" fillId="0" borderId="11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43" fontId="5" fillId="0" borderId="11" xfId="66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49" fontId="5" fillId="0" borderId="11" xfId="0" applyNumberFormat="1" applyFont="1" applyFill="1" applyBorder="1" applyAlignment="1">
      <alignment vertical="top" wrapText="1"/>
    </xf>
    <xf numFmtId="43" fontId="8" fillId="0" borderId="11" xfId="66" applyFont="1" applyFill="1" applyBorder="1" applyAlignment="1">
      <alignment vertical="top"/>
    </xf>
    <xf numFmtId="0" fontId="55" fillId="0" borderId="1" xfId="33" applyNumberFormat="1" applyFont="1" applyFill="1" applyAlignment="1" applyProtection="1">
      <alignment vertical="top" wrapText="1"/>
      <protection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5" fillId="36" borderId="0" xfId="0" applyFont="1" applyFill="1" applyAlignment="1">
      <alignment horizontal="left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3" fillId="36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vertical="distributed" wrapText="1"/>
    </xf>
    <xf numFmtId="0" fontId="3" fillId="34" borderId="11" xfId="0" applyFont="1" applyFill="1" applyBorder="1" applyAlignment="1">
      <alignment horizontal="center" vertical="center" wrapText="1"/>
    </xf>
    <xf numFmtId="2" fontId="3" fillId="34" borderId="14" xfId="58" applyNumberFormat="1" applyFont="1" applyFill="1" applyBorder="1" applyAlignment="1">
      <alignment horizontal="center" vertical="center" wrapText="1"/>
      <protection/>
    </xf>
    <xf numFmtId="2" fontId="3" fillId="34" borderId="18" xfId="58" applyNumberFormat="1" applyFont="1" applyFill="1" applyBorder="1" applyAlignment="1">
      <alignment horizontal="center" vertical="center" wrapText="1"/>
      <protection/>
    </xf>
    <xf numFmtId="2" fontId="3" fillId="34" borderId="15" xfId="58" applyNumberFormat="1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3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бюджет 2008-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67">
      <selection activeCell="E69" sqref="E69"/>
    </sheetView>
  </sheetViews>
  <sheetFormatPr defaultColWidth="9.00390625" defaultRowHeight="15.75"/>
  <cols>
    <col min="2" max="2" width="20.50390625" style="0" customWidth="1"/>
    <col min="3" max="3" width="30.125" style="0" customWidth="1"/>
    <col min="4" max="4" width="14.75390625" style="0" customWidth="1"/>
    <col min="5" max="5" width="14.875" style="0" customWidth="1"/>
  </cols>
  <sheetData>
    <row r="1" spans="1:6" ht="15.75">
      <c r="A1" s="3"/>
      <c r="B1" s="72"/>
      <c r="C1" s="72"/>
      <c r="D1" s="72"/>
      <c r="E1" s="72"/>
      <c r="F1" s="72"/>
    </row>
    <row r="2" spans="1:6" ht="15.75">
      <c r="A2" s="80" t="s">
        <v>282</v>
      </c>
      <c r="B2" s="80"/>
      <c r="C2" s="80"/>
      <c r="D2" s="80"/>
      <c r="E2" s="80"/>
      <c r="F2" s="80"/>
    </row>
    <row r="3" spans="1:6" ht="15.75">
      <c r="A3" s="73" t="s">
        <v>8</v>
      </c>
      <c r="B3" s="73" t="s">
        <v>9</v>
      </c>
      <c r="C3" s="73" t="s">
        <v>2</v>
      </c>
      <c r="D3" s="76" t="s">
        <v>229</v>
      </c>
      <c r="E3" s="78" t="s">
        <v>230</v>
      </c>
      <c r="F3" s="79"/>
    </row>
    <row r="4" spans="1:6" ht="15.75">
      <c r="A4" s="74"/>
      <c r="B4" s="74"/>
      <c r="C4" s="75"/>
      <c r="D4" s="77"/>
      <c r="E4" s="49" t="s">
        <v>64</v>
      </c>
      <c r="F4" s="48" t="s">
        <v>65</v>
      </c>
    </row>
    <row r="5" spans="1:6" ht="15.75">
      <c r="A5" s="51" t="s">
        <v>13</v>
      </c>
      <c r="B5" s="52" t="s">
        <v>14</v>
      </c>
      <c r="C5" s="53" t="s">
        <v>15</v>
      </c>
      <c r="D5" s="54">
        <v>4</v>
      </c>
      <c r="E5" s="54">
        <v>5</v>
      </c>
      <c r="F5" s="54">
        <v>6</v>
      </c>
    </row>
    <row r="6" spans="1:6" ht="25.5">
      <c r="A6" s="55" t="s">
        <v>13</v>
      </c>
      <c r="B6" s="55" t="s">
        <v>16</v>
      </c>
      <c r="C6" s="56" t="s">
        <v>17</v>
      </c>
      <c r="D6" s="57">
        <f>D7+D9+D11+D16+D19+D23+D27+D29+D32+D36</f>
        <v>241885000</v>
      </c>
      <c r="E6" s="57">
        <f>E7+E9+E11+E16+E19+E22+E27+E29+E32+E36+E43+E23</f>
        <v>193593761.14000005</v>
      </c>
      <c r="F6" s="58">
        <f>IF(D6=0,"-",IF(E6/D6*100&gt;110,"свыше 100",ROUND((E6/D6*100),1)))</f>
        <v>80</v>
      </c>
    </row>
    <row r="7" spans="1:6" ht="15.75">
      <c r="A7" s="59">
        <f>A6+1</f>
        <v>2</v>
      </c>
      <c r="B7" s="60" t="s">
        <v>18</v>
      </c>
      <c r="C7" s="61" t="s">
        <v>19</v>
      </c>
      <c r="D7" s="62">
        <f>D8</f>
        <v>136809000</v>
      </c>
      <c r="E7" s="62">
        <f>E8</f>
        <v>108984924.42</v>
      </c>
      <c r="F7" s="63">
        <f aca="true" t="shared" si="0" ref="F7:F67">IF(D7=0,"-",IF(E7/D7*100&gt;110,"свыше 100",ROUND((E7/D7*100),1)))</f>
        <v>79.7</v>
      </c>
    </row>
    <row r="8" spans="1:6" ht="15.75">
      <c r="A8" s="59">
        <f>A7+1</f>
        <v>3</v>
      </c>
      <c r="B8" s="60" t="s">
        <v>20</v>
      </c>
      <c r="C8" s="61" t="s">
        <v>6</v>
      </c>
      <c r="D8" s="62">
        <v>136809000</v>
      </c>
      <c r="E8" s="62">
        <v>108984924.42</v>
      </c>
      <c r="F8" s="63">
        <f t="shared" si="0"/>
        <v>79.7</v>
      </c>
    </row>
    <row r="9" spans="1:6" ht="60" customHeight="1">
      <c r="A9" s="59">
        <f aca="true" t="shared" si="1" ref="A9:A71">A8+1</f>
        <v>4</v>
      </c>
      <c r="B9" s="60" t="s">
        <v>59</v>
      </c>
      <c r="C9" s="61" t="s">
        <v>60</v>
      </c>
      <c r="D9" s="62">
        <f>D10</f>
        <v>48700000</v>
      </c>
      <c r="E9" s="62">
        <f>E10</f>
        <v>43696163.35</v>
      </c>
      <c r="F9" s="63">
        <f t="shared" si="0"/>
        <v>89.7</v>
      </c>
    </row>
    <row r="10" spans="1:6" ht="44.25" customHeight="1">
      <c r="A10" s="59">
        <f t="shared" si="1"/>
        <v>5</v>
      </c>
      <c r="B10" s="60" t="s">
        <v>231</v>
      </c>
      <c r="C10" s="61" t="s">
        <v>61</v>
      </c>
      <c r="D10" s="62">
        <v>48700000</v>
      </c>
      <c r="E10" s="62">
        <v>43696163.35</v>
      </c>
      <c r="F10" s="63">
        <f t="shared" si="0"/>
        <v>89.7</v>
      </c>
    </row>
    <row r="11" spans="1:6" ht="30" customHeight="1">
      <c r="A11" s="59">
        <f t="shared" si="1"/>
        <v>6</v>
      </c>
      <c r="B11" s="60" t="s">
        <v>21</v>
      </c>
      <c r="C11" s="61" t="s">
        <v>22</v>
      </c>
      <c r="D11" s="62">
        <f>D12+D13+D14+D15</f>
        <v>7597000</v>
      </c>
      <c r="E11" s="62">
        <f>E12+E13+E14+E15</f>
        <v>8012348.93</v>
      </c>
      <c r="F11" s="63">
        <f t="shared" si="0"/>
        <v>105.5</v>
      </c>
    </row>
    <row r="12" spans="1:6" ht="45" customHeight="1">
      <c r="A12" s="59">
        <f t="shared" si="1"/>
        <v>7</v>
      </c>
      <c r="B12" s="60" t="s">
        <v>186</v>
      </c>
      <c r="C12" s="61" t="s">
        <v>185</v>
      </c>
      <c r="D12" s="62">
        <v>3500000</v>
      </c>
      <c r="E12" s="62">
        <v>4358762.22</v>
      </c>
      <c r="F12" s="63" t="str">
        <f t="shared" si="0"/>
        <v>свыше 100</v>
      </c>
    </row>
    <row r="13" spans="1:6" ht="36.75" customHeight="1">
      <c r="A13" s="59">
        <f t="shared" si="1"/>
        <v>8</v>
      </c>
      <c r="B13" s="60" t="s">
        <v>23</v>
      </c>
      <c r="C13" s="64" t="s">
        <v>5</v>
      </c>
      <c r="D13" s="65">
        <v>3097000</v>
      </c>
      <c r="E13" s="65">
        <v>3006166.17</v>
      </c>
      <c r="F13" s="63">
        <f t="shared" si="0"/>
        <v>97.1</v>
      </c>
    </row>
    <row r="14" spans="1:6" ht="28.5" customHeight="1">
      <c r="A14" s="59">
        <f t="shared" si="1"/>
        <v>9</v>
      </c>
      <c r="B14" s="60" t="s">
        <v>53</v>
      </c>
      <c r="C14" s="61" t="s">
        <v>1</v>
      </c>
      <c r="D14" s="62">
        <v>675000</v>
      </c>
      <c r="E14" s="62">
        <v>314505.93</v>
      </c>
      <c r="F14" s="63">
        <f t="shared" si="0"/>
        <v>46.6</v>
      </c>
    </row>
    <row r="15" spans="1:6" ht="46.5" customHeight="1">
      <c r="A15" s="59">
        <f t="shared" si="1"/>
        <v>10</v>
      </c>
      <c r="B15" s="60" t="s">
        <v>54</v>
      </c>
      <c r="C15" s="61" t="s">
        <v>55</v>
      </c>
      <c r="D15" s="62">
        <v>325000</v>
      </c>
      <c r="E15" s="62">
        <v>332914.61</v>
      </c>
      <c r="F15" s="63">
        <f t="shared" si="0"/>
        <v>102.4</v>
      </c>
    </row>
    <row r="16" spans="1:6" ht="30" customHeight="1">
      <c r="A16" s="59">
        <f t="shared" si="1"/>
        <v>11</v>
      </c>
      <c r="B16" s="60" t="s">
        <v>24</v>
      </c>
      <c r="C16" s="61" t="s">
        <v>25</v>
      </c>
      <c r="D16" s="62">
        <f>D17+D18</f>
        <v>20125000</v>
      </c>
      <c r="E16" s="62">
        <f>E17+E18</f>
        <v>12807642.559999999</v>
      </c>
      <c r="F16" s="63">
        <f t="shared" si="0"/>
        <v>63.6</v>
      </c>
    </row>
    <row r="17" spans="1:6" ht="15.75">
      <c r="A17" s="59">
        <f t="shared" si="1"/>
        <v>12</v>
      </c>
      <c r="B17" s="60" t="s">
        <v>26</v>
      </c>
      <c r="C17" s="66" t="s">
        <v>3</v>
      </c>
      <c r="D17" s="65">
        <v>7302000</v>
      </c>
      <c r="E17" s="65">
        <v>4663728.29</v>
      </c>
      <c r="F17" s="63">
        <f t="shared" si="0"/>
        <v>63.9</v>
      </c>
    </row>
    <row r="18" spans="1:6" ht="15.75">
      <c r="A18" s="59">
        <f t="shared" si="1"/>
        <v>13</v>
      </c>
      <c r="B18" s="60" t="s">
        <v>27</v>
      </c>
      <c r="C18" s="66" t="s">
        <v>0</v>
      </c>
      <c r="D18" s="65">
        <v>12823000</v>
      </c>
      <c r="E18" s="65">
        <v>8143914.27</v>
      </c>
      <c r="F18" s="63">
        <f t="shared" si="0"/>
        <v>63.5</v>
      </c>
    </row>
    <row r="19" spans="1:6" ht="27" customHeight="1">
      <c r="A19" s="59">
        <f t="shared" si="1"/>
        <v>14</v>
      </c>
      <c r="B19" s="67" t="s">
        <v>232</v>
      </c>
      <c r="C19" s="66" t="s">
        <v>218</v>
      </c>
      <c r="D19" s="65">
        <f>D20+D21</f>
        <v>5000</v>
      </c>
      <c r="E19" s="65">
        <f>E20+E21</f>
        <v>5000</v>
      </c>
      <c r="F19" s="63">
        <f t="shared" si="0"/>
        <v>100</v>
      </c>
    </row>
    <row r="20" spans="1:6" ht="49.5" customHeight="1">
      <c r="A20" s="59">
        <f t="shared" si="1"/>
        <v>15</v>
      </c>
      <c r="B20" s="67" t="s">
        <v>233</v>
      </c>
      <c r="C20" s="64" t="s">
        <v>261</v>
      </c>
      <c r="D20" s="65">
        <v>0</v>
      </c>
      <c r="E20" s="65">
        <v>0</v>
      </c>
      <c r="F20" s="63" t="str">
        <f t="shared" si="0"/>
        <v>-</v>
      </c>
    </row>
    <row r="21" spans="1:6" ht="49.5" customHeight="1">
      <c r="A21" s="59">
        <v>16</v>
      </c>
      <c r="B21" s="67" t="s">
        <v>276</v>
      </c>
      <c r="C21" s="64" t="s">
        <v>277</v>
      </c>
      <c r="D21" s="65">
        <v>5000</v>
      </c>
      <c r="E21" s="65">
        <v>5000</v>
      </c>
      <c r="F21" s="63">
        <f t="shared" si="0"/>
        <v>100</v>
      </c>
    </row>
    <row r="22" spans="1:6" ht="51.75" customHeight="1">
      <c r="A22" s="59">
        <v>17</v>
      </c>
      <c r="B22" s="60" t="s">
        <v>278</v>
      </c>
      <c r="C22" s="61" t="s">
        <v>279</v>
      </c>
      <c r="D22" s="62">
        <v>0</v>
      </c>
      <c r="E22" s="62">
        <v>15.41</v>
      </c>
      <c r="F22" s="63" t="str">
        <f>IF(D22=0,"-",IF(E22/D22*100&gt;110,"свыше 100",ROUND((E22/D22*100),1)))</f>
        <v>-</v>
      </c>
    </row>
    <row r="23" spans="1:6" ht="76.5" customHeight="1">
      <c r="A23" s="59">
        <v>18</v>
      </c>
      <c r="B23" s="60" t="s">
        <v>28</v>
      </c>
      <c r="C23" s="61" t="s">
        <v>29</v>
      </c>
      <c r="D23" s="62">
        <f>SUM(D24:D26)</f>
        <v>10178000</v>
      </c>
      <c r="E23" s="62">
        <f>SUM(E24:E26)</f>
        <v>8553293</v>
      </c>
      <c r="F23" s="63">
        <f t="shared" si="0"/>
        <v>84</v>
      </c>
    </row>
    <row r="24" spans="1:6" ht="48.75" customHeight="1">
      <c r="A24" s="59">
        <f t="shared" si="1"/>
        <v>19</v>
      </c>
      <c r="B24" s="60" t="s">
        <v>209</v>
      </c>
      <c r="C24" s="61" t="s">
        <v>210</v>
      </c>
      <c r="D24" s="62">
        <v>134000</v>
      </c>
      <c r="E24" s="62">
        <v>134117.86</v>
      </c>
      <c r="F24" s="63">
        <f t="shared" si="0"/>
        <v>100.1</v>
      </c>
    </row>
    <row r="25" spans="1:6" ht="121.5" customHeight="1">
      <c r="A25" s="59">
        <f t="shared" si="1"/>
        <v>20</v>
      </c>
      <c r="B25" s="60" t="s">
        <v>30</v>
      </c>
      <c r="C25" s="61" t="s">
        <v>63</v>
      </c>
      <c r="D25" s="62">
        <v>9754000</v>
      </c>
      <c r="E25" s="62">
        <v>8290880.42</v>
      </c>
      <c r="F25" s="63">
        <f t="shared" si="0"/>
        <v>85</v>
      </c>
    </row>
    <row r="26" spans="1:6" ht="114.75">
      <c r="A26" s="59">
        <f t="shared" si="1"/>
        <v>21</v>
      </c>
      <c r="B26" s="60" t="s">
        <v>31</v>
      </c>
      <c r="C26" s="61" t="s">
        <v>32</v>
      </c>
      <c r="D26" s="62">
        <v>290000</v>
      </c>
      <c r="E26" s="62">
        <v>128294.72</v>
      </c>
      <c r="F26" s="63">
        <f t="shared" si="0"/>
        <v>44.2</v>
      </c>
    </row>
    <row r="27" spans="1:6" ht="25.5">
      <c r="A27" s="59">
        <f t="shared" si="1"/>
        <v>22</v>
      </c>
      <c r="B27" s="60" t="s">
        <v>33</v>
      </c>
      <c r="C27" s="61" t="s">
        <v>34</v>
      </c>
      <c r="D27" s="62">
        <f>D28</f>
        <v>18000</v>
      </c>
      <c r="E27" s="62">
        <f>E28</f>
        <v>20668.66</v>
      </c>
      <c r="F27" s="63" t="str">
        <f t="shared" si="0"/>
        <v>свыше 100</v>
      </c>
    </row>
    <row r="28" spans="1:6" ht="32.25" customHeight="1">
      <c r="A28" s="59">
        <f t="shared" si="1"/>
        <v>23</v>
      </c>
      <c r="B28" s="60" t="s">
        <v>35</v>
      </c>
      <c r="C28" s="61" t="s">
        <v>7</v>
      </c>
      <c r="D28" s="62">
        <v>18000</v>
      </c>
      <c r="E28" s="62">
        <v>20668.66</v>
      </c>
      <c r="F28" s="63" t="str">
        <f t="shared" si="0"/>
        <v>свыше 100</v>
      </c>
    </row>
    <row r="29" spans="1:6" ht="47.25" customHeight="1">
      <c r="A29" s="59">
        <f t="shared" si="1"/>
        <v>24</v>
      </c>
      <c r="B29" s="60" t="s">
        <v>36</v>
      </c>
      <c r="C29" s="61" t="s">
        <v>62</v>
      </c>
      <c r="D29" s="62">
        <f>D30+D31</f>
        <v>15920000</v>
      </c>
      <c r="E29" s="62">
        <f>E30+E31</f>
        <v>9586268.56</v>
      </c>
      <c r="F29" s="63">
        <f t="shared" si="0"/>
        <v>60.2</v>
      </c>
    </row>
    <row r="30" spans="1:6" ht="25.5" customHeight="1">
      <c r="A30" s="59">
        <f t="shared" si="1"/>
        <v>25</v>
      </c>
      <c r="B30" s="60" t="s">
        <v>56</v>
      </c>
      <c r="C30" s="61" t="s">
        <v>37</v>
      </c>
      <c r="D30" s="65">
        <v>15081000</v>
      </c>
      <c r="E30" s="65">
        <v>8834293.59</v>
      </c>
      <c r="F30" s="63">
        <f t="shared" si="0"/>
        <v>58.6</v>
      </c>
    </row>
    <row r="31" spans="1:6" ht="32.25" customHeight="1">
      <c r="A31" s="59">
        <f t="shared" si="1"/>
        <v>26</v>
      </c>
      <c r="B31" s="60" t="s">
        <v>38</v>
      </c>
      <c r="C31" s="61" t="s">
        <v>12</v>
      </c>
      <c r="D31" s="65">
        <v>839000</v>
      </c>
      <c r="E31" s="65">
        <v>751974.97</v>
      </c>
      <c r="F31" s="63">
        <f t="shared" si="0"/>
        <v>89.6</v>
      </c>
    </row>
    <row r="32" spans="1:6" ht="45" customHeight="1">
      <c r="A32" s="59">
        <f t="shared" si="1"/>
        <v>27</v>
      </c>
      <c r="B32" s="60" t="s">
        <v>39</v>
      </c>
      <c r="C32" s="61" t="s">
        <v>40</v>
      </c>
      <c r="D32" s="62">
        <f>D33+D34+D35</f>
        <v>2120000</v>
      </c>
      <c r="E32" s="62">
        <f>E33+E34+E35</f>
        <v>1210854.6199999999</v>
      </c>
      <c r="F32" s="63">
        <f t="shared" si="0"/>
        <v>57.1</v>
      </c>
    </row>
    <row r="33" spans="1:6" ht="24" customHeight="1">
      <c r="A33" s="59">
        <f t="shared" si="1"/>
        <v>28</v>
      </c>
      <c r="B33" s="60" t="s">
        <v>41</v>
      </c>
      <c r="C33" s="64" t="s">
        <v>11</v>
      </c>
      <c r="D33" s="65">
        <v>100000</v>
      </c>
      <c r="E33" s="65">
        <v>0</v>
      </c>
      <c r="F33" s="63">
        <f t="shared" si="0"/>
        <v>0</v>
      </c>
    </row>
    <row r="34" spans="1:6" ht="109.5" customHeight="1">
      <c r="A34" s="59">
        <f t="shared" si="1"/>
        <v>29</v>
      </c>
      <c r="B34" s="60" t="s">
        <v>42</v>
      </c>
      <c r="C34" s="61" t="s">
        <v>211</v>
      </c>
      <c r="D34" s="65">
        <v>1020000</v>
      </c>
      <c r="E34" s="65">
        <v>230458.3</v>
      </c>
      <c r="F34" s="63">
        <f t="shared" si="0"/>
        <v>22.6</v>
      </c>
    </row>
    <row r="35" spans="1:6" ht="50.25" customHeight="1">
      <c r="A35" s="59">
        <f t="shared" si="1"/>
        <v>30</v>
      </c>
      <c r="B35" s="60" t="s">
        <v>43</v>
      </c>
      <c r="C35" s="61" t="s">
        <v>212</v>
      </c>
      <c r="D35" s="65">
        <v>1000000</v>
      </c>
      <c r="E35" s="65">
        <v>980396.32</v>
      </c>
      <c r="F35" s="63">
        <f t="shared" si="0"/>
        <v>98</v>
      </c>
    </row>
    <row r="36" spans="1:6" ht="30.75" customHeight="1">
      <c r="A36" s="59">
        <f t="shared" si="1"/>
        <v>31</v>
      </c>
      <c r="B36" s="60" t="s">
        <v>44</v>
      </c>
      <c r="C36" s="61" t="s">
        <v>45</v>
      </c>
      <c r="D36" s="62">
        <f>SUM(D37:D42)</f>
        <v>413000</v>
      </c>
      <c r="E36" s="62">
        <f>SUM(E37:E42)</f>
        <v>684471.61</v>
      </c>
      <c r="F36" s="63" t="str">
        <f t="shared" si="0"/>
        <v>свыше 100</v>
      </c>
    </row>
    <row r="37" spans="1:6" ht="43.5" customHeight="1">
      <c r="A37" s="59">
        <f t="shared" si="1"/>
        <v>32</v>
      </c>
      <c r="B37" s="67" t="s">
        <v>219</v>
      </c>
      <c r="C37" s="61" t="s">
        <v>220</v>
      </c>
      <c r="D37" s="62">
        <v>0</v>
      </c>
      <c r="E37" s="62">
        <v>4934.84</v>
      </c>
      <c r="F37" s="63" t="str">
        <f t="shared" si="0"/>
        <v>-</v>
      </c>
    </row>
    <row r="38" spans="1:6" ht="43.5" customHeight="1">
      <c r="A38" s="59">
        <v>31</v>
      </c>
      <c r="B38" s="67" t="s">
        <v>272</v>
      </c>
      <c r="C38" s="61" t="s">
        <v>273</v>
      </c>
      <c r="D38" s="62"/>
      <c r="E38" s="62">
        <v>12000</v>
      </c>
      <c r="F38" s="63" t="str">
        <f t="shared" si="0"/>
        <v>-</v>
      </c>
    </row>
    <row r="39" spans="1:6" ht="43.5" customHeight="1">
      <c r="A39" s="59">
        <v>32</v>
      </c>
      <c r="B39" s="67" t="s">
        <v>268</v>
      </c>
      <c r="C39" s="71" t="s">
        <v>269</v>
      </c>
      <c r="D39" s="62">
        <v>98000</v>
      </c>
      <c r="E39" s="62">
        <v>97156.27</v>
      </c>
      <c r="F39" s="63">
        <f t="shared" si="0"/>
        <v>99.1</v>
      </c>
    </row>
    <row r="40" spans="1:6" ht="43.5" customHeight="1">
      <c r="A40" s="59">
        <v>32</v>
      </c>
      <c r="B40" s="67" t="s">
        <v>280</v>
      </c>
      <c r="C40" s="71" t="s">
        <v>281</v>
      </c>
      <c r="D40" s="62">
        <v>0</v>
      </c>
      <c r="E40" s="62">
        <v>62400</v>
      </c>
      <c r="F40" s="63" t="str">
        <f>IF(D40=0,"-",IF(E40/D40*100&gt;110,"свыше 100",ROUND((E40/D40*100),1)))</f>
        <v>-</v>
      </c>
    </row>
    <row r="41" spans="1:6" ht="56.25" customHeight="1">
      <c r="A41" s="59">
        <f>A37+1</f>
        <v>33</v>
      </c>
      <c r="B41" s="60" t="s">
        <v>57</v>
      </c>
      <c r="C41" s="61" t="s">
        <v>58</v>
      </c>
      <c r="D41" s="62">
        <v>27000</v>
      </c>
      <c r="E41" s="62">
        <v>16654.48</v>
      </c>
      <c r="F41" s="63">
        <f t="shared" si="0"/>
        <v>61.7</v>
      </c>
    </row>
    <row r="42" spans="1:6" ht="46.5" customHeight="1">
      <c r="A42" s="59">
        <f t="shared" si="1"/>
        <v>34</v>
      </c>
      <c r="B42" s="60" t="s">
        <v>46</v>
      </c>
      <c r="C42" s="61" t="s">
        <v>4</v>
      </c>
      <c r="D42" s="62">
        <v>288000</v>
      </c>
      <c r="E42" s="62">
        <v>491326.02</v>
      </c>
      <c r="F42" s="63" t="str">
        <f t="shared" si="0"/>
        <v>свыше 100</v>
      </c>
    </row>
    <row r="43" spans="1:6" ht="24.75" customHeight="1">
      <c r="A43" s="59">
        <f t="shared" si="1"/>
        <v>35</v>
      </c>
      <c r="B43" s="60" t="s">
        <v>225</v>
      </c>
      <c r="C43" s="61" t="s">
        <v>224</v>
      </c>
      <c r="D43" s="62">
        <v>0</v>
      </c>
      <c r="E43" s="62">
        <f>E44</f>
        <v>32110.02</v>
      </c>
      <c r="F43" s="63" t="str">
        <f t="shared" si="0"/>
        <v>-</v>
      </c>
    </row>
    <row r="44" spans="1:6" ht="22.5" customHeight="1">
      <c r="A44" s="59">
        <f t="shared" si="1"/>
        <v>36</v>
      </c>
      <c r="B44" s="67" t="s">
        <v>226</v>
      </c>
      <c r="C44" s="61" t="s">
        <v>227</v>
      </c>
      <c r="D44" s="62">
        <v>0</v>
      </c>
      <c r="E44" s="62">
        <v>32110.02</v>
      </c>
      <c r="F44" s="63" t="str">
        <f t="shared" si="0"/>
        <v>-</v>
      </c>
    </row>
    <row r="45" spans="1:6" ht="23.25" customHeight="1">
      <c r="A45" s="59">
        <f t="shared" si="1"/>
        <v>37</v>
      </c>
      <c r="B45" s="55" t="s">
        <v>47</v>
      </c>
      <c r="C45" s="56" t="s">
        <v>48</v>
      </c>
      <c r="D45" s="57">
        <f>D46</f>
        <v>1135151671</v>
      </c>
      <c r="E45" s="57">
        <f>E46+E68</f>
        <v>926937066.85</v>
      </c>
      <c r="F45" s="58">
        <f t="shared" si="0"/>
        <v>81.7</v>
      </c>
    </row>
    <row r="46" spans="1:6" ht="58.5" customHeight="1">
      <c r="A46" s="59">
        <f t="shared" si="1"/>
        <v>38</v>
      </c>
      <c r="B46" s="55" t="s">
        <v>49</v>
      </c>
      <c r="C46" s="56" t="s">
        <v>50</v>
      </c>
      <c r="D46" s="57">
        <f>D47+D49+D58+D66</f>
        <v>1135151671</v>
      </c>
      <c r="E46" s="57">
        <f>E47+E49+E58+E66</f>
        <v>931293073.86</v>
      </c>
      <c r="F46" s="58">
        <f t="shared" si="0"/>
        <v>82</v>
      </c>
    </row>
    <row r="47" spans="1:6" ht="33" customHeight="1">
      <c r="A47" s="59">
        <f t="shared" si="1"/>
        <v>39</v>
      </c>
      <c r="B47" s="60" t="s">
        <v>234</v>
      </c>
      <c r="C47" s="61" t="s">
        <v>198</v>
      </c>
      <c r="D47" s="62">
        <f>SUM(D48:D48)</f>
        <v>230787000</v>
      </c>
      <c r="E47" s="62">
        <f>SUM(E48:E48)</f>
        <v>192330000</v>
      </c>
      <c r="F47" s="63">
        <f t="shared" si="0"/>
        <v>83.3</v>
      </c>
    </row>
    <row r="48" spans="1:6" ht="46.5" customHeight="1">
      <c r="A48" s="59">
        <f t="shared" si="1"/>
        <v>40</v>
      </c>
      <c r="B48" s="60" t="s">
        <v>235</v>
      </c>
      <c r="C48" s="61" t="s">
        <v>183</v>
      </c>
      <c r="D48" s="62">
        <v>230787000</v>
      </c>
      <c r="E48" s="62">
        <v>192330000</v>
      </c>
      <c r="F48" s="63">
        <f t="shared" si="0"/>
        <v>83.3</v>
      </c>
    </row>
    <row r="49" spans="1:6" ht="51" customHeight="1">
      <c r="A49" s="59">
        <f t="shared" si="1"/>
        <v>41</v>
      </c>
      <c r="B49" s="60" t="s">
        <v>236</v>
      </c>
      <c r="C49" s="61" t="s">
        <v>199</v>
      </c>
      <c r="D49" s="62">
        <f>SUM(D50:D57)</f>
        <v>368760971</v>
      </c>
      <c r="E49" s="62">
        <f>SUM(E50:E57)</f>
        <v>268066916.56</v>
      </c>
      <c r="F49" s="63">
        <f t="shared" si="0"/>
        <v>72.7</v>
      </c>
    </row>
    <row r="50" spans="1:6" ht="75" customHeight="1">
      <c r="A50" s="59">
        <f t="shared" si="1"/>
        <v>42</v>
      </c>
      <c r="B50" s="60" t="s">
        <v>237</v>
      </c>
      <c r="C50" s="61" t="s">
        <v>238</v>
      </c>
      <c r="D50" s="62">
        <v>18000000</v>
      </c>
      <c r="E50" s="62">
        <v>6510494.86</v>
      </c>
      <c r="F50" s="63">
        <f t="shared" si="0"/>
        <v>36.2</v>
      </c>
    </row>
    <row r="51" spans="1:6" ht="75" customHeight="1">
      <c r="A51" s="59">
        <v>41</v>
      </c>
      <c r="B51" s="60" t="s">
        <v>264</v>
      </c>
      <c r="C51" s="70" t="s">
        <v>265</v>
      </c>
      <c r="D51" s="62">
        <v>1152067</v>
      </c>
      <c r="E51" s="62">
        <v>1152067</v>
      </c>
      <c r="F51" s="63">
        <f t="shared" si="0"/>
        <v>100</v>
      </c>
    </row>
    <row r="52" spans="1:6" ht="73.5" customHeight="1">
      <c r="A52" s="59">
        <v>42</v>
      </c>
      <c r="B52" s="60" t="s">
        <v>239</v>
      </c>
      <c r="C52" s="61" t="s">
        <v>240</v>
      </c>
      <c r="D52" s="62">
        <v>1593417</v>
      </c>
      <c r="E52" s="62">
        <v>1593417</v>
      </c>
      <c r="F52" s="63">
        <f t="shared" si="0"/>
        <v>100</v>
      </c>
    </row>
    <row r="53" spans="1:6" ht="45" customHeight="1">
      <c r="A53" s="59">
        <v>43</v>
      </c>
      <c r="B53" s="60" t="s">
        <v>266</v>
      </c>
      <c r="C53" s="70" t="s">
        <v>267</v>
      </c>
      <c r="D53" s="62">
        <v>887500</v>
      </c>
      <c r="E53" s="62">
        <v>887500</v>
      </c>
      <c r="F53" s="63">
        <f t="shared" si="0"/>
        <v>100</v>
      </c>
    </row>
    <row r="54" spans="1:6" ht="45" customHeight="1">
      <c r="A54" s="59">
        <v>44</v>
      </c>
      <c r="B54" s="60" t="s">
        <v>274</v>
      </c>
      <c r="C54" s="70" t="s">
        <v>275</v>
      </c>
      <c r="D54" s="62">
        <v>517200</v>
      </c>
      <c r="E54" s="62">
        <v>275200</v>
      </c>
      <c r="F54" s="63">
        <f t="shared" si="0"/>
        <v>53.2</v>
      </c>
    </row>
    <row r="55" spans="1:6" ht="50.25" customHeight="1">
      <c r="A55" s="59">
        <v>45</v>
      </c>
      <c r="B55" s="60" t="s">
        <v>241</v>
      </c>
      <c r="C55" s="61" t="s">
        <v>242</v>
      </c>
      <c r="D55" s="62">
        <v>18637500</v>
      </c>
      <c r="E55" s="62">
        <v>14413109.99</v>
      </c>
      <c r="F55" s="63">
        <f t="shared" si="0"/>
        <v>77.3</v>
      </c>
    </row>
    <row r="56" spans="1:6" ht="50.25" customHeight="1">
      <c r="A56" s="59">
        <v>45</v>
      </c>
      <c r="B56" s="60" t="s">
        <v>270</v>
      </c>
      <c r="C56" s="61" t="s">
        <v>271</v>
      </c>
      <c r="D56" s="62">
        <v>772400</v>
      </c>
      <c r="E56" s="62">
        <v>772400</v>
      </c>
      <c r="F56" s="63">
        <f>IF(D56=0,"-",IF(E56/D56*100&gt;110,"свыше 100",ROUND((E56/D56*100),1)))</f>
        <v>100</v>
      </c>
    </row>
    <row r="57" spans="1:6" ht="38.25" customHeight="1">
      <c r="A57" s="59">
        <v>46</v>
      </c>
      <c r="B57" s="60" t="s">
        <v>243</v>
      </c>
      <c r="C57" s="64" t="s">
        <v>244</v>
      </c>
      <c r="D57" s="65">
        <v>327200887</v>
      </c>
      <c r="E57" s="62">
        <v>242462727.71</v>
      </c>
      <c r="F57" s="63">
        <f t="shared" si="0"/>
        <v>74.1</v>
      </c>
    </row>
    <row r="58" spans="1:6" ht="41.25" customHeight="1">
      <c r="A58" s="59">
        <f t="shared" si="1"/>
        <v>47</v>
      </c>
      <c r="B58" s="60" t="s">
        <v>245</v>
      </c>
      <c r="C58" s="61" t="s">
        <v>200</v>
      </c>
      <c r="D58" s="62">
        <f>SUM(D59:D65)</f>
        <v>520492300</v>
      </c>
      <c r="E58" s="62">
        <f>SUM(E59:E65)</f>
        <v>455853607.3</v>
      </c>
      <c r="F58" s="63">
        <f t="shared" si="0"/>
        <v>87.6</v>
      </c>
    </row>
    <row r="59" spans="1:6" ht="64.5" customHeight="1">
      <c r="A59" s="59">
        <f t="shared" si="1"/>
        <v>48</v>
      </c>
      <c r="B59" s="60" t="s">
        <v>246</v>
      </c>
      <c r="C59" s="61" t="s">
        <v>202</v>
      </c>
      <c r="D59" s="62">
        <v>13580000</v>
      </c>
      <c r="E59" s="62">
        <v>10621757.3</v>
      </c>
      <c r="F59" s="63">
        <f t="shared" si="0"/>
        <v>78.2</v>
      </c>
    </row>
    <row r="60" spans="1:6" ht="60" customHeight="1">
      <c r="A60" s="59">
        <f t="shared" si="1"/>
        <v>49</v>
      </c>
      <c r="B60" s="60" t="s">
        <v>247</v>
      </c>
      <c r="C60" s="61" t="s">
        <v>184</v>
      </c>
      <c r="D60" s="65">
        <v>86163800</v>
      </c>
      <c r="E60" s="65">
        <v>79632950</v>
      </c>
      <c r="F60" s="63">
        <f t="shared" si="0"/>
        <v>92.4</v>
      </c>
    </row>
    <row r="61" spans="1:6" ht="62.25" customHeight="1">
      <c r="A61" s="59">
        <f t="shared" si="1"/>
        <v>50</v>
      </c>
      <c r="B61" s="60" t="s">
        <v>248</v>
      </c>
      <c r="C61" s="61" t="s">
        <v>201</v>
      </c>
      <c r="D61" s="65">
        <v>1477500</v>
      </c>
      <c r="E61" s="65">
        <v>1477500</v>
      </c>
      <c r="F61" s="63">
        <f t="shared" si="0"/>
        <v>100</v>
      </c>
    </row>
    <row r="62" spans="1:6" ht="84.75" customHeight="1">
      <c r="A62" s="59">
        <f t="shared" si="1"/>
        <v>51</v>
      </c>
      <c r="B62" s="67" t="s">
        <v>249</v>
      </c>
      <c r="C62" s="61" t="s">
        <v>213</v>
      </c>
      <c r="D62" s="65">
        <v>800</v>
      </c>
      <c r="E62" s="65">
        <v>800</v>
      </c>
      <c r="F62" s="63">
        <f t="shared" si="0"/>
        <v>100</v>
      </c>
    </row>
    <row r="63" spans="1:6" ht="54" customHeight="1">
      <c r="A63" s="59">
        <f t="shared" si="1"/>
        <v>52</v>
      </c>
      <c r="B63" s="60" t="s">
        <v>250</v>
      </c>
      <c r="C63" s="61" t="s">
        <v>51</v>
      </c>
      <c r="D63" s="65">
        <v>8017000</v>
      </c>
      <c r="E63" s="65">
        <v>8017000</v>
      </c>
      <c r="F63" s="63">
        <f t="shared" si="0"/>
        <v>100</v>
      </c>
    </row>
    <row r="64" spans="1:6" ht="71.25" customHeight="1">
      <c r="A64" s="59">
        <f t="shared" si="1"/>
        <v>53</v>
      </c>
      <c r="B64" s="67" t="s">
        <v>251</v>
      </c>
      <c r="C64" s="61" t="s">
        <v>252</v>
      </c>
      <c r="D64" s="65">
        <v>12600</v>
      </c>
      <c r="E64" s="65">
        <v>12600</v>
      </c>
      <c r="F64" s="63">
        <f t="shared" si="0"/>
        <v>100</v>
      </c>
    </row>
    <row r="65" spans="1:6" ht="37.5" customHeight="1">
      <c r="A65" s="59">
        <f t="shared" si="1"/>
        <v>54</v>
      </c>
      <c r="B65" s="60" t="s">
        <v>253</v>
      </c>
      <c r="C65" s="61" t="s">
        <v>254</v>
      </c>
      <c r="D65" s="65">
        <v>411240600</v>
      </c>
      <c r="E65" s="65">
        <v>356091000</v>
      </c>
      <c r="F65" s="63">
        <f t="shared" si="0"/>
        <v>86.6</v>
      </c>
    </row>
    <row r="66" spans="1:6" ht="21.75" customHeight="1">
      <c r="A66" s="59">
        <f t="shared" si="1"/>
        <v>55</v>
      </c>
      <c r="B66" s="60" t="s">
        <v>255</v>
      </c>
      <c r="C66" s="61" t="s">
        <v>217</v>
      </c>
      <c r="D66" s="65">
        <f>D67</f>
        <v>15111400</v>
      </c>
      <c r="E66" s="65">
        <f>E67</f>
        <v>15042550</v>
      </c>
      <c r="F66" s="63">
        <f t="shared" si="0"/>
        <v>99.5</v>
      </c>
    </row>
    <row r="67" spans="1:6" ht="43.5" customHeight="1">
      <c r="A67" s="59">
        <f t="shared" si="1"/>
        <v>56</v>
      </c>
      <c r="B67" s="67" t="s">
        <v>256</v>
      </c>
      <c r="C67" s="61" t="s">
        <v>257</v>
      </c>
      <c r="D67" s="65">
        <v>15111400</v>
      </c>
      <c r="E67" s="65">
        <v>15042550</v>
      </c>
      <c r="F67" s="63">
        <f t="shared" si="0"/>
        <v>99.5</v>
      </c>
    </row>
    <row r="68" spans="1:6" ht="67.5" customHeight="1">
      <c r="A68" s="59">
        <f t="shared" si="1"/>
        <v>57</v>
      </c>
      <c r="B68" s="60" t="s">
        <v>221</v>
      </c>
      <c r="C68" s="61" t="s">
        <v>222</v>
      </c>
      <c r="D68" s="65">
        <v>0</v>
      </c>
      <c r="E68" s="65">
        <f>SUM(E69:E70)</f>
        <v>-4356007.01</v>
      </c>
      <c r="F68" s="63" t="str">
        <f>IF(D68=0,"-",IF(E68/D68*100&gt;110,"свыше 100",ROUND((E68/D68*100),1)))</f>
        <v>-</v>
      </c>
    </row>
    <row r="69" spans="1:6" ht="69" customHeight="1">
      <c r="A69" s="59">
        <f t="shared" si="1"/>
        <v>58</v>
      </c>
      <c r="B69" s="67" t="s">
        <v>258</v>
      </c>
      <c r="C69" s="61" t="s">
        <v>223</v>
      </c>
      <c r="D69" s="65">
        <v>0</v>
      </c>
      <c r="E69" s="65">
        <v>-518061.06</v>
      </c>
      <c r="F69" s="63" t="str">
        <f>IF(D69=0,"-",IF(E69/D69*100&gt;110,"свыше 100",ROUND((E69/D69*100),1)))</f>
        <v>-</v>
      </c>
    </row>
    <row r="70" spans="1:6" ht="69" customHeight="1">
      <c r="A70" s="59">
        <f t="shared" si="1"/>
        <v>59</v>
      </c>
      <c r="B70" s="67" t="s">
        <v>259</v>
      </c>
      <c r="C70" s="61" t="s">
        <v>260</v>
      </c>
      <c r="D70" s="65">
        <v>0</v>
      </c>
      <c r="E70" s="65">
        <v>-3837945.95</v>
      </c>
      <c r="F70" s="63" t="str">
        <f>IF(D70=0,"-",IF(E70/D70*100&gt;110,"свыше 100",ROUND((E70/D70*100),1)))</f>
        <v>-</v>
      </c>
    </row>
    <row r="71" spans="1:6" ht="27.75" customHeight="1">
      <c r="A71" s="59">
        <f t="shared" si="1"/>
        <v>60</v>
      </c>
      <c r="B71" s="60" t="s">
        <v>52</v>
      </c>
      <c r="C71" s="56" t="s">
        <v>10</v>
      </c>
      <c r="D71" s="68">
        <f>D6+D45</f>
        <v>1377036671</v>
      </c>
      <c r="E71" s="68">
        <f>E6+E45</f>
        <v>1120530827.99</v>
      </c>
      <c r="F71" s="58">
        <f>IF(D71=0,"-",IF(E71/D71*100&gt;110,"свыше 100",ROUND((E71/D71*100),1)))</f>
        <v>81.4</v>
      </c>
    </row>
  </sheetData>
  <sheetProtection/>
  <mergeCells count="7">
    <mergeCell ref="B1:F1"/>
    <mergeCell ref="A3:A4"/>
    <mergeCell ref="B3:B4"/>
    <mergeCell ref="C3:C4"/>
    <mergeCell ref="D3:D4"/>
    <mergeCell ref="E3:F3"/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4">
      <selection activeCell="D12" sqref="D12"/>
    </sheetView>
  </sheetViews>
  <sheetFormatPr defaultColWidth="9.00390625" defaultRowHeight="15.75"/>
  <cols>
    <col min="1" max="1" width="37.00390625" style="3" customWidth="1"/>
    <col min="2" max="2" width="11.75390625" style="3" customWidth="1"/>
    <col min="3" max="3" width="13.375" style="3" customWidth="1"/>
    <col min="4" max="4" width="12.75390625" style="3" customWidth="1"/>
    <col min="5" max="5" width="9.75390625" style="7" customWidth="1"/>
    <col min="6" max="6" width="15.00390625" style="0" bestFit="1" customWidth="1"/>
  </cols>
  <sheetData>
    <row r="1" spans="1:5" ht="15.75">
      <c r="A1" s="86"/>
      <c r="B1" s="86"/>
      <c r="C1" s="86"/>
      <c r="D1" s="1"/>
      <c r="E1" s="4"/>
    </row>
    <row r="2" spans="1:6" ht="39.75" customHeight="1">
      <c r="A2" s="88" t="s">
        <v>283</v>
      </c>
      <c r="B2" s="88"/>
      <c r="C2" s="88"/>
      <c r="D2" s="88"/>
      <c r="E2" s="88"/>
      <c r="F2" s="88"/>
    </row>
    <row r="3" spans="1:6" ht="15" customHeight="1">
      <c r="A3" s="87"/>
      <c r="B3" s="87"/>
      <c r="C3" s="87"/>
      <c r="D3" s="87"/>
      <c r="E3" s="87"/>
      <c r="F3" s="8"/>
    </row>
    <row r="4" spans="1:6" ht="15" customHeight="1">
      <c r="A4" s="84" t="s">
        <v>66</v>
      </c>
      <c r="B4" s="84" t="s">
        <v>67</v>
      </c>
      <c r="C4" s="84" t="s">
        <v>154</v>
      </c>
      <c r="D4" s="84" t="s">
        <v>155</v>
      </c>
      <c r="E4" s="84" t="s">
        <v>65</v>
      </c>
      <c r="F4" s="8"/>
    </row>
    <row r="5" spans="1:6" ht="28.5" customHeight="1">
      <c r="A5" s="85"/>
      <c r="B5" s="85"/>
      <c r="C5" s="85"/>
      <c r="D5" s="85"/>
      <c r="E5" s="85"/>
      <c r="F5" s="8"/>
    </row>
    <row r="6" spans="1:6" ht="21.75" customHeight="1">
      <c r="A6" s="10" t="s">
        <v>68</v>
      </c>
      <c r="B6" s="11" t="s">
        <v>69</v>
      </c>
      <c r="C6" s="41">
        <f>SUM(C7:C13)</f>
        <v>114382728.09</v>
      </c>
      <c r="D6" s="41">
        <f>SUM(D7:D13)</f>
        <v>85386649.11</v>
      </c>
      <c r="E6" s="12">
        <f>IF(C6=0,"-",IF(D6/C6*100&gt;110,"свыше 100",ROUND((D6/C6*100),1)))</f>
        <v>74.6</v>
      </c>
      <c r="F6" s="8"/>
    </row>
    <row r="7" spans="1:6" ht="39.75" customHeight="1">
      <c r="A7" s="10" t="s">
        <v>70</v>
      </c>
      <c r="B7" s="11" t="s">
        <v>71</v>
      </c>
      <c r="C7" s="40">
        <v>2261400</v>
      </c>
      <c r="D7" s="41">
        <v>1565073.2</v>
      </c>
      <c r="E7" s="12">
        <f aca="true" t="shared" si="0" ref="E7:E54">IF(C7=0,"-",IF(D7/C7*100&gt;110,"свыше 100",ROUND((D7/C7*100),1)))</f>
        <v>69.2</v>
      </c>
      <c r="F7" s="8"/>
    </row>
    <row r="8" spans="1:6" ht="57" customHeight="1">
      <c r="A8" s="10" t="s">
        <v>72</v>
      </c>
      <c r="B8" s="11" t="s">
        <v>73</v>
      </c>
      <c r="C8" s="16">
        <v>1923680</v>
      </c>
      <c r="D8" s="41">
        <v>1192875.83</v>
      </c>
      <c r="E8" s="12">
        <f t="shared" si="0"/>
        <v>62</v>
      </c>
      <c r="F8" s="8"/>
    </row>
    <row r="9" spans="1:6" ht="72.75" customHeight="1">
      <c r="A9" s="10" t="s">
        <v>74</v>
      </c>
      <c r="B9" s="11" t="s">
        <v>75</v>
      </c>
      <c r="C9" s="16">
        <v>37120350</v>
      </c>
      <c r="D9" s="41">
        <v>26784783.59</v>
      </c>
      <c r="E9" s="12">
        <f t="shared" si="0"/>
        <v>72.2</v>
      </c>
      <c r="F9" s="8"/>
    </row>
    <row r="10" spans="1:6" ht="25.5" customHeight="1">
      <c r="A10" s="10" t="s">
        <v>214</v>
      </c>
      <c r="B10" s="15" t="s">
        <v>215</v>
      </c>
      <c r="C10" s="16">
        <v>800</v>
      </c>
      <c r="D10" s="41">
        <v>0</v>
      </c>
      <c r="E10" s="12">
        <f t="shared" si="0"/>
        <v>0</v>
      </c>
      <c r="F10" s="8"/>
    </row>
    <row r="11" spans="1:6" ht="38.25">
      <c r="A11" s="10" t="s">
        <v>76</v>
      </c>
      <c r="B11" s="11" t="s">
        <v>77</v>
      </c>
      <c r="C11" s="16">
        <v>9829767.07</v>
      </c>
      <c r="D11" s="41">
        <v>8151755.31</v>
      </c>
      <c r="E11" s="12">
        <f t="shared" si="0"/>
        <v>82.9</v>
      </c>
      <c r="F11" s="8"/>
    </row>
    <row r="12" spans="1:6" ht="15.75">
      <c r="A12" s="10" t="s">
        <v>78</v>
      </c>
      <c r="B12" s="11" t="s">
        <v>79</v>
      </c>
      <c r="C12" s="16">
        <v>90000</v>
      </c>
      <c r="D12" s="41">
        <v>0</v>
      </c>
      <c r="E12" s="12">
        <f t="shared" si="0"/>
        <v>0</v>
      </c>
      <c r="F12" s="8"/>
    </row>
    <row r="13" spans="1:6" ht="15.75">
      <c r="A13" s="10" t="s">
        <v>80</v>
      </c>
      <c r="B13" s="11" t="s">
        <v>81</v>
      </c>
      <c r="C13" s="16">
        <v>63156731.02</v>
      </c>
      <c r="D13" s="41">
        <v>47692161.18</v>
      </c>
      <c r="E13" s="12">
        <f t="shared" si="0"/>
        <v>75.5</v>
      </c>
      <c r="F13" s="8"/>
    </row>
    <row r="14" spans="1:6" ht="15.75">
      <c r="A14" s="10" t="s">
        <v>82</v>
      </c>
      <c r="B14" s="11" t="s">
        <v>83</v>
      </c>
      <c r="C14" s="42">
        <f>C15</f>
        <v>1477500</v>
      </c>
      <c r="D14" s="42">
        <f>D15</f>
        <v>1058551.95</v>
      </c>
      <c r="E14" s="12">
        <f t="shared" si="0"/>
        <v>71.6</v>
      </c>
      <c r="F14" s="8"/>
    </row>
    <row r="15" spans="1:6" ht="25.5" customHeight="1">
      <c r="A15" s="10" t="s">
        <v>84</v>
      </c>
      <c r="B15" s="11" t="s">
        <v>85</v>
      </c>
      <c r="C15" s="16">
        <v>1477500</v>
      </c>
      <c r="D15" s="41">
        <v>1058551.95</v>
      </c>
      <c r="E15" s="12">
        <f t="shared" si="0"/>
        <v>71.6</v>
      </c>
      <c r="F15" s="8"/>
    </row>
    <row r="16" spans="1:6" ht="30" customHeight="1">
      <c r="A16" s="10" t="s">
        <v>86</v>
      </c>
      <c r="B16" s="11" t="s">
        <v>87</v>
      </c>
      <c r="C16" s="41">
        <f>SUM(C17:C19)</f>
        <v>14139156.23</v>
      </c>
      <c r="D16" s="41">
        <f>SUM(D17:D19)</f>
        <v>7114335.029999999</v>
      </c>
      <c r="E16" s="12">
        <f t="shared" si="0"/>
        <v>50.3</v>
      </c>
      <c r="F16" s="8"/>
    </row>
    <row r="17" spans="1:6" ht="39.75" customHeight="1">
      <c r="A17" s="10" t="s">
        <v>88</v>
      </c>
      <c r="B17" s="11" t="s">
        <v>89</v>
      </c>
      <c r="C17" s="16">
        <v>6143744</v>
      </c>
      <c r="D17" s="41">
        <v>4432110.31</v>
      </c>
      <c r="E17" s="12">
        <f t="shared" si="0"/>
        <v>72.1</v>
      </c>
      <c r="F17" s="8"/>
    </row>
    <row r="18" spans="1:6" ht="19.5" customHeight="1">
      <c r="A18" s="10" t="s">
        <v>90</v>
      </c>
      <c r="B18" s="11" t="s">
        <v>91</v>
      </c>
      <c r="C18" s="16">
        <v>7637935.23</v>
      </c>
      <c r="D18" s="41">
        <v>2420823.62</v>
      </c>
      <c r="E18" s="12">
        <f t="shared" si="0"/>
        <v>31.7</v>
      </c>
      <c r="F18" s="8"/>
    </row>
    <row r="19" spans="1:6" ht="28.5" customHeight="1">
      <c r="A19" s="10" t="s">
        <v>92</v>
      </c>
      <c r="B19" s="11" t="s">
        <v>93</v>
      </c>
      <c r="C19" s="16">
        <v>357477</v>
      </c>
      <c r="D19" s="41">
        <v>261401.1</v>
      </c>
      <c r="E19" s="12">
        <f t="shared" si="0"/>
        <v>73.1</v>
      </c>
      <c r="F19" s="8"/>
    </row>
    <row r="20" spans="1:6" ht="20.25" customHeight="1">
      <c r="A20" s="10" t="s">
        <v>94</v>
      </c>
      <c r="B20" s="11" t="s">
        <v>95</v>
      </c>
      <c r="C20" s="41">
        <f>SUM(C21:C26)</f>
        <v>83359260.7</v>
      </c>
      <c r="D20" s="41">
        <f>SUM(D21:D26)</f>
        <v>50545142.92</v>
      </c>
      <c r="E20" s="12">
        <f t="shared" si="0"/>
        <v>60.6</v>
      </c>
      <c r="F20" s="8"/>
    </row>
    <row r="21" spans="1:6" ht="17.25" customHeight="1">
      <c r="A21" s="10" t="s">
        <v>96</v>
      </c>
      <c r="B21" s="11" t="s">
        <v>97</v>
      </c>
      <c r="C21" s="16">
        <v>685300</v>
      </c>
      <c r="D21" s="41">
        <v>382396.04</v>
      </c>
      <c r="E21" s="12">
        <f t="shared" si="0"/>
        <v>55.8</v>
      </c>
      <c r="F21" s="8"/>
    </row>
    <row r="22" spans="1:6" ht="17.25" customHeight="1">
      <c r="A22" s="10" t="s">
        <v>98</v>
      </c>
      <c r="B22" s="11" t="s">
        <v>99</v>
      </c>
      <c r="C22" s="16">
        <v>21416760</v>
      </c>
      <c r="D22" s="41">
        <v>8226434.1</v>
      </c>
      <c r="E22" s="12">
        <f t="shared" si="0"/>
        <v>38.4</v>
      </c>
      <c r="F22" s="8"/>
    </row>
    <row r="23" spans="1:6" ht="17.25" customHeight="1">
      <c r="A23" s="10" t="s">
        <v>100</v>
      </c>
      <c r="B23" s="11" t="s">
        <v>101</v>
      </c>
      <c r="C23" s="16">
        <v>487461</v>
      </c>
      <c r="D23" s="41">
        <v>404091</v>
      </c>
      <c r="E23" s="12">
        <f t="shared" si="0"/>
        <v>82.9</v>
      </c>
      <c r="F23" s="8"/>
    </row>
    <row r="24" spans="1:6" ht="18" customHeight="1">
      <c r="A24" s="10" t="s">
        <v>102</v>
      </c>
      <c r="B24" s="11" t="s">
        <v>103</v>
      </c>
      <c r="C24" s="16">
        <v>58387200</v>
      </c>
      <c r="D24" s="41">
        <v>40359232.5</v>
      </c>
      <c r="E24" s="12">
        <f t="shared" si="0"/>
        <v>69.1</v>
      </c>
      <c r="F24" s="8"/>
    </row>
    <row r="25" spans="1:6" ht="18" customHeight="1">
      <c r="A25" s="10" t="s">
        <v>104</v>
      </c>
      <c r="B25" s="11" t="s">
        <v>105</v>
      </c>
      <c r="C25" s="16">
        <v>52900</v>
      </c>
      <c r="D25" s="41">
        <v>52900</v>
      </c>
      <c r="E25" s="12">
        <f t="shared" si="0"/>
        <v>100</v>
      </c>
      <c r="F25" s="8"/>
    </row>
    <row r="26" spans="1:6" ht="27" customHeight="1">
      <c r="A26" s="10" t="s">
        <v>106</v>
      </c>
      <c r="B26" s="11" t="s">
        <v>107</v>
      </c>
      <c r="C26" s="16">
        <v>2329639.7</v>
      </c>
      <c r="D26" s="41">
        <v>1120089.28</v>
      </c>
      <c r="E26" s="12">
        <f t="shared" si="0"/>
        <v>48.1</v>
      </c>
      <c r="F26" s="8"/>
    </row>
    <row r="27" spans="1:6" ht="25.5" customHeight="1">
      <c r="A27" s="10" t="s">
        <v>108</v>
      </c>
      <c r="B27" s="11" t="s">
        <v>109</v>
      </c>
      <c r="C27" s="41">
        <f>SUM(C28:C31)</f>
        <v>148340571.43</v>
      </c>
      <c r="D27" s="41">
        <f>SUM(D28:D31)</f>
        <v>86588971.22999999</v>
      </c>
      <c r="E27" s="12">
        <f t="shared" si="0"/>
        <v>58.4</v>
      </c>
      <c r="F27" s="8"/>
    </row>
    <row r="28" spans="1:6" ht="18.75" customHeight="1">
      <c r="A28" s="10" t="s">
        <v>110</v>
      </c>
      <c r="B28" s="11" t="s">
        <v>111</v>
      </c>
      <c r="C28" s="16">
        <v>630031</v>
      </c>
      <c r="D28" s="41">
        <v>492809.19</v>
      </c>
      <c r="E28" s="12">
        <f t="shared" si="0"/>
        <v>78.2</v>
      </c>
      <c r="F28" s="8"/>
    </row>
    <row r="29" spans="1:6" ht="18.75" customHeight="1">
      <c r="A29" s="10" t="s">
        <v>112</v>
      </c>
      <c r="B29" s="11" t="s">
        <v>113</v>
      </c>
      <c r="C29" s="50">
        <v>102050984.45</v>
      </c>
      <c r="D29" s="41">
        <v>62297766.33</v>
      </c>
      <c r="E29" s="12">
        <f t="shared" si="0"/>
        <v>61</v>
      </c>
      <c r="F29" s="8"/>
    </row>
    <row r="30" spans="1:6" ht="18.75" customHeight="1">
      <c r="A30" s="10" t="s">
        <v>114</v>
      </c>
      <c r="B30" s="11" t="s">
        <v>115</v>
      </c>
      <c r="C30" s="16">
        <v>45259016.98</v>
      </c>
      <c r="D30" s="41">
        <v>23781685.91</v>
      </c>
      <c r="E30" s="12">
        <f t="shared" si="0"/>
        <v>52.5</v>
      </c>
      <c r="F30" s="8"/>
    </row>
    <row r="31" spans="1:6" ht="27.75" customHeight="1">
      <c r="A31" s="10" t="s">
        <v>116</v>
      </c>
      <c r="B31" s="11" t="s">
        <v>117</v>
      </c>
      <c r="C31" s="16">
        <v>400539</v>
      </c>
      <c r="D31" s="41">
        <v>16709.8</v>
      </c>
      <c r="E31" s="12">
        <f t="shared" si="0"/>
        <v>4.2</v>
      </c>
      <c r="F31" s="8"/>
    </row>
    <row r="32" spans="1:6" ht="19.5" customHeight="1">
      <c r="A32" s="10" t="s">
        <v>118</v>
      </c>
      <c r="B32" s="11" t="s">
        <v>119</v>
      </c>
      <c r="C32" s="41">
        <f>SUM(C33:C34)</f>
        <v>2003964</v>
      </c>
      <c r="D32" s="41">
        <f>SUM(D33:D34)</f>
        <v>546217.8500000001</v>
      </c>
      <c r="E32" s="12">
        <f t="shared" si="0"/>
        <v>27.3</v>
      </c>
      <c r="F32" s="8"/>
    </row>
    <row r="33" spans="1:6" ht="27" customHeight="1">
      <c r="A33" s="10" t="s">
        <v>120</v>
      </c>
      <c r="B33" s="11" t="s">
        <v>121</v>
      </c>
      <c r="C33" s="16">
        <v>437964</v>
      </c>
      <c r="D33" s="41">
        <v>314995.96</v>
      </c>
      <c r="E33" s="12">
        <f t="shared" si="0"/>
        <v>71.9</v>
      </c>
      <c r="F33" s="8"/>
    </row>
    <row r="34" spans="1:6" ht="27" customHeight="1">
      <c r="A34" s="69" t="s">
        <v>263</v>
      </c>
      <c r="B34" s="15" t="s">
        <v>262</v>
      </c>
      <c r="C34" s="16">
        <v>1566000</v>
      </c>
      <c r="D34" s="41">
        <v>231221.89</v>
      </c>
      <c r="E34" s="12">
        <f t="shared" si="0"/>
        <v>14.8</v>
      </c>
      <c r="F34" s="8"/>
    </row>
    <row r="35" spans="1:6" ht="18.75" customHeight="1">
      <c r="A35" s="10" t="s">
        <v>122</v>
      </c>
      <c r="B35" s="11" t="s">
        <v>123</v>
      </c>
      <c r="C35" s="41">
        <f>SUM(C36:C40)</f>
        <v>767802158.9200001</v>
      </c>
      <c r="D35" s="41">
        <f>SUM(D36:D40)</f>
        <v>584207060.3899999</v>
      </c>
      <c r="E35" s="12">
        <f t="shared" si="0"/>
        <v>76.1</v>
      </c>
      <c r="F35" s="8"/>
    </row>
    <row r="36" spans="1:6" ht="17.25" customHeight="1">
      <c r="A36" s="10" t="s">
        <v>124</v>
      </c>
      <c r="B36" s="11" t="s">
        <v>125</v>
      </c>
      <c r="C36" s="50">
        <v>227977202.89</v>
      </c>
      <c r="D36" s="41">
        <v>170678330.2</v>
      </c>
      <c r="E36" s="12">
        <f t="shared" si="0"/>
        <v>74.9</v>
      </c>
      <c r="F36" s="8"/>
    </row>
    <row r="37" spans="1:6" ht="17.25" customHeight="1">
      <c r="A37" s="10" t="s">
        <v>126</v>
      </c>
      <c r="B37" s="11" t="s">
        <v>127</v>
      </c>
      <c r="C37" s="50">
        <v>457872930.04</v>
      </c>
      <c r="D37" s="41">
        <v>351840428.95</v>
      </c>
      <c r="E37" s="12">
        <f t="shared" si="0"/>
        <v>76.8</v>
      </c>
      <c r="F37" s="8"/>
    </row>
    <row r="38" spans="1:6" ht="17.25" customHeight="1">
      <c r="A38" s="10" t="s">
        <v>203</v>
      </c>
      <c r="B38" s="15" t="s">
        <v>204</v>
      </c>
      <c r="C38" s="50">
        <v>37387379.67</v>
      </c>
      <c r="D38" s="41">
        <v>29255095.02</v>
      </c>
      <c r="E38" s="12">
        <f t="shared" si="0"/>
        <v>78.2</v>
      </c>
      <c r="F38" s="8"/>
    </row>
    <row r="39" spans="1:6" ht="17.25" customHeight="1">
      <c r="A39" s="10" t="s">
        <v>128</v>
      </c>
      <c r="B39" s="11" t="s">
        <v>129</v>
      </c>
      <c r="C39" s="50">
        <v>29408084</v>
      </c>
      <c r="D39" s="41">
        <v>20773890.8</v>
      </c>
      <c r="E39" s="12">
        <f t="shared" si="0"/>
        <v>70.6</v>
      </c>
      <c r="F39" s="8"/>
    </row>
    <row r="40" spans="1:6" ht="15" customHeight="1">
      <c r="A40" s="10" t="s">
        <v>130</v>
      </c>
      <c r="B40" s="11" t="s">
        <v>131</v>
      </c>
      <c r="C40" s="50">
        <v>15156562.32</v>
      </c>
      <c r="D40" s="41">
        <v>11659315.42</v>
      </c>
      <c r="E40" s="12">
        <f t="shared" si="0"/>
        <v>76.9</v>
      </c>
      <c r="F40" s="8"/>
    </row>
    <row r="41" spans="1:6" ht="15.75" customHeight="1">
      <c r="A41" s="10" t="s">
        <v>132</v>
      </c>
      <c r="B41" s="11" t="s">
        <v>133</v>
      </c>
      <c r="C41" s="41">
        <f>SUM(C42:C43)</f>
        <v>135256049</v>
      </c>
      <c r="D41" s="41">
        <f>SUM(D42:D43)</f>
        <v>106495095.21</v>
      </c>
      <c r="E41" s="12">
        <f t="shared" si="0"/>
        <v>78.7</v>
      </c>
      <c r="F41" s="8"/>
    </row>
    <row r="42" spans="1:6" ht="15.75">
      <c r="A42" s="10" t="s">
        <v>134</v>
      </c>
      <c r="B42" s="11" t="s">
        <v>135</v>
      </c>
      <c r="C42" s="50">
        <v>133810135</v>
      </c>
      <c r="D42" s="41">
        <v>105207551.21</v>
      </c>
      <c r="E42" s="12">
        <f t="shared" si="0"/>
        <v>78.6</v>
      </c>
      <c r="F42" s="8"/>
    </row>
    <row r="43" spans="1:6" ht="24.75" customHeight="1">
      <c r="A43" s="10" t="s">
        <v>136</v>
      </c>
      <c r="B43" s="11" t="s">
        <v>137</v>
      </c>
      <c r="C43" s="50">
        <v>1445914</v>
      </c>
      <c r="D43" s="41">
        <v>1287544</v>
      </c>
      <c r="E43" s="12">
        <f t="shared" si="0"/>
        <v>89</v>
      </c>
      <c r="F43" s="8"/>
    </row>
    <row r="44" spans="1:6" ht="16.5" customHeight="1">
      <c r="A44" s="10" t="s">
        <v>138</v>
      </c>
      <c r="B44" s="11" t="s">
        <v>139</v>
      </c>
      <c r="C44" s="41">
        <f>SUM(C45:C47)</f>
        <v>119590994.18</v>
      </c>
      <c r="D44" s="41">
        <f>SUM(D45:D47)</f>
        <v>100487353.5</v>
      </c>
      <c r="E44" s="12">
        <f t="shared" si="0"/>
        <v>84</v>
      </c>
      <c r="F44" s="8"/>
    </row>
    <row r="45" spans="1:6" ht="13.5" customHeight="1">
      <c r="A45" s="10" t="s">
        <v>140</v>
      </c>
      <c r="B45" s="11" t="s">
        <v>141</v>
      </c>
      <c r="C45" s="50">
        <v>9437794.18</v>
      </c>
      <c r="D45" s="41">
        <v>7325662.31</v>
      </c>
      <c r="E45" s="12">
        <f t="shared" si="0"/>
        <v>77.6</v>
      </c>
      <c r="F45" s="8"/>
    </row>
    <row r="46" spans="1:6" ht="18" customHeight="1">
      <c r="A46" s="10" t="s">
        <v>142</v>
      </c>
      <c r="B46" s="11" t="s">
        <v>143</v>
      </c>
      <c r="C46" s="50">
        <v>104766049.28</v>
      </c>
      <c r="D46" s="41">
        <v>89013582.82</v>
      </c>
      <c r="E46" s="12">
        <f t="shared" si="0"/>
        <v>85</v>
      </c>
      <c r="F46" s="8"/>
    </row>
    <row r="47" spans="1:6" ht="27.75" customHeight="1">
      <c r="A47" s="10" t="s">
        <v>144</v>
      </c>
      <c r="B47" s="11" t="s">
        <v>145</v>
      </c>
      <c r="C47" s="16">
        <v>5387150.72</v>
      </c>
      <c r="D47" s="41">
        <v>4148108.37</v>
      </c>
      <c r="E47" s="12">
        <f t="shared" si="0"/>
        <v>77</v>
      </c>
      <c r="F47" s="8"/>
    </row>
    <row r="48" spans="1:6" ht="18.75" customHeight="1">
      <c r="A48" s="10" t="s">
        <v>205</v>
      </c>
      <c r="B48" s="11" t="s">
        <v>146</v>
      </c>
      <c r="C48" s="42">
        <v>1185800</v>
      </c>
      <c r="D48" s="42">
        <v>818719.93</v>
      </c>
      <c r="E48" s="12">
        <f t="shared" si="0"/>
        <v>69</v>
      </c>
      <c r="F48" s="8"/>
    </row>
    <row r="49" spans="1:6" ht="18" customHeight="1">
      <c r="A49" s="10" t="s">
        <v>147</v>
      </c>
      <c r="B49" s="11" t="s">
        <v>148</v>
      </c>
      <c r="C49" s="50">
        <v>1185800</v>
      </c>
      <c r="D49" s="41">
        <v>818719.93</v>
      </c>
      <c r="E49" s="12">
        <f t="shared" si="0"/>
        <v>69</v>
      </c>
      <c r="F49" s="8"/>
    </row>
    <row r="50" spans="1:6" ht="18" customHeight="1">
      <c r="A50" s="10" t="s">
        <v>207</v>
      </c>
      <c r="B50" s="15" t="s">
        <v>206</v>
      </c>
      <c r="C50" s="42">
        <f>C51</f>
        <v>1010300</v>
      </c>
      <c r="D50" s="42">
        <f>D51</f>
        <v>599361.65</v>
      </c>
      <c r="E50" s="12">
        <f t="shared" si="0"/>
        <v>59.3</v>
      </c>
      <c r="F50" s="8"/>
    </row>
    <row r="51" spans="1:6" ht="24" customHeight="1">
      <c r="A51" s="10" t="s">
        <v>228</v>
      </c>
      <c r="B51" s="15" t="s">
        <v>208</v>
      </c>
      <c r="C51" s="16">
        <v>1010300</v>
      </c>
      <c r="D51" s="41">
        <v>599361.65</v>
      </c>
      <c r="E51" s="12">
        <f t="shared" si="0"/>
        <v>59.3</v>
      </c>
      <c r="F51" s="8"/>
    </row>
    <row r="52" spans="1:6" ht="24.75" customHeight="1">
      <c r="A52" s="10" t="s">
        <v>149</v>
      </c>
      <c r="B52" s="11" t="s">
        <v>150</v>
      </c>
      <c r="C52" s="41">
        <f>SUM(C53)</f>
        <v>1000</v>
      </c>
      <c r="D52" s="41">
        <f>SUM(D53)</f>
        <v>418.1</v>
      </c>
      <c r="E52" s="12">
        <f t="shared" si="0"/>
        <v>41.8</v>
      </c>
      <c r="F52" s="8"/>
    </row>
    <row r="53" spans="1:6" ht="24" customHeight="1">
      <c r="A53" s="10" t="s">
        <v>151</v>
      </c>
      <c r="B53" s="11" t="s">
        <v>152</v>
      </c>
      <c r="C53" s="16">
        <v>1000</v>
      </c>
      <c r="D53" s="41">
        <v>418.1</v>
      </c>
      <c r="E53" s="12">
        <f t="shared" si="0"/>
        <v>41.8</v>
      </c>
      <c r="F53" s="8"/>
    </row>
    <row r="54" spans="1:6" ht="15.75">
      <c r="A54" s="81" t="s">
        <v>153</v>
      </c>
      <c r="B54" s="82"/>
      <c r="C54" s="16">
        <f>C6++C14+C16+C20+C27+C32+C35+C41+C44+C48+C50+C52</f>
        <v>1388549482.5500002</v>
      </c>
      <c r="D54" s="41">
        <f>D6+D14+D16+D20+D27+D32+D35+D41+D44+D48+D52+D50</f>
        <v>1023847876.8699998</v>
      </c>
      <c r="E54" s="12">
        <f t="shared" si="0"/>
        <v>73.7</v>
      </c>
      <c r="F54" s="9"/>
    </row>
    <row r="55" spans="1:5" ht="15.75">
      <c r="A55" s="1"/>
      <c r="B55" s="1"/>
      <c r="C55" s="1"/>
      <c r="D55" s="1"/>
      <c r="E55" s="4"/>
    </row>
    <row r="56" spans="1:5" ht="15.75">
      <c r="A56" s="83"/>
      <c r="B56" s="83"/>
      <c r="C56" s="83"/>
      <c r="D56" s="83"/>
      <c r="E56" s="5"/>
    </row>
    <row r="57" spans="1:5" ht="15.75">
      <c r="A57" s="2"/>
      <c r="B57" s="2"/>
      <c r="C57" s="2"/>
      <c r="D57" s="2"/>
      <c r="E57" s="6"/>
    </row>
  </sheetData>
  <sheetProtection/>
  <mergeCells count="10">
    <mergeCell ref="A54:B54"/>
    <mergeCell ref="A56:D56"/>
    <mergeCell ref="D4:D5"/>
    <mergeCell ref="C4:C5"/>
    <mergeCell ref="A1:C1"/>
    <mergeCell ref="A3:E3"/>
    <mergeCell ref="A4:A5"/>
    <mergeCell ref="B4:B5"/>
    <mergeCell ref="A2:F2"/>
    <mergeCell ref="E4:E5"/>
  </mergeCells>
  <printOptions/>
  <pageMargins left="0.38" right="0.2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6">
      <selection activeCell="E22" sqref="E22"/>
    </sheetView>
  </sheetViews>
  <sheetFormatPr defaultColWidth="9.00390625" defaultRowHeight="15.75"/>
  <cols>
    <col min="1" max="1" width="6.00390625" style="0" customWidth="1"/>
    <col min="2" max="2" width="35.50390625" style="14" customWidth="1"/>
    <col min="3" max="3" width="24.375" style="13" customWidth="1"/>
    <col min="4" max="4" width="16.25390625" style="13" customWidth="1"/>
    <col min="5" max="5" width="15.125" style="3" customWidth="1"/>
    <col min="6" max="6" width="9.00390625" style="3" customWidth="1"/>
  </cols>
  <sheetData>
    <row r="1" spans="1:4" ht="15.75">
      <c r="A1" s="22"/>
      <c r="B1" s="91" t="s">
        <v>284</v>
      </c>
      <c r="C1" s="91"/>
      <c r="D1" s="91"/>
    </row>
    <row r="2" spans="1:4" ht="15.75">
      <c r="A2" s="22"/>
      <c r="B2" s="91"/>
      <c r="C2" s="91"/>
      <c r="D2" s="91"/>
    </row>
    <row r="3" spans="1:4" ht="15.75">
      <c r="A3" s="22"/>
      <c r="B3" s="91"/>
      <c r="C3" s="91"/>
      <c r="D3" s="91"/>
    </row>
    <row r="4" spans="1:3" ht="15.75">
      <c r="A4" s="22"/>
      <c r="B4" s="23"/>
      <c r="C4" s="22"/>
    </row>
    <row r="5" spans="1:6" ht="15.75">
      <c r="A5" s="92" t="s">
        <v>156</v>
      </c>
      <c r="B5" s="93" t="s">
        <v>179</v>
      </c>
      <c r="C5" s="94" t="s">
        <v>157</v>
      </c>
      <c r="D5" s="95" t="s">
        <v>158</v>
      </c>
      <c r="E5" s="98" t="s">
        <v>180</v>
      </c>
      <c r="F5" s="99"/>
    </row>
    <row r="6" spans="1:6" ht="15.75">
      <c r="A6" s="92"/>
      <c r="B6" s="93"/>
      <c r="C6" s="94"/>
      <c r="D6" s="96"/>
      <c r="E6" s="100"/>
      <c r="F6" s="101"/>
    </row>
    <row r="7" spans="1:6" ht="15.75">
      <c r="A7" s="92"/>
      <c r="B7" s="93"/>
      <c r="C7" s="94"/>
      <c r="D7" s="96"/>
      <c r="E7" s="102"/>
      <c r="F7" s="103"/>
    </row>
    <row r="8" spans="1:6" ht="12" customHeight="1">
      <c r="A8" s="92"/>
      <c r="B8" s="93"/>
      <c r="C8" s="94"/>
      <c r="D8" s="97"/>
      <c r="E8" s="43" t="s">
        <v>64</v>
      </c>
      <c r="F8" s="43" t="s">
        <v>65</v>
      </c>
    </row>
    <row r="9" spans="1:6" ht="15.75">
      <c r="A9" s="25">
        <v>1</v>
      </c>
      <c r="B9" s="24">
        <v>2</v>
      </c>
      <c r="C9" s="25">
        <v>3</v>
      </c>
      <c r="D9" s="25">
        <v>4</v>
      </c>
      <c r="E9" s="89">
        <v>5</v>
      </c>
      <c r="F9" s="90"/>
    </row>
    <row r="10" spans="1:6" ht="32.25" customHeight="1">
      <c r="A10" s="26">
        <v>1</v>
      </c>
      <c r="B10" s="27" t="s">
        <v>159</v>
      </c>
      <c r="C10" s="28"/>
      <c r="D10" s="44">
        <f>D14+D17+D20+D11</f>
        <v>11512811.549999952</v>
      </c>
      <c r="E10" s="44">
        <f>E14+E17+E20+E11</f>
        <v>-96682951.11999989</v>
      </c>
      <c r="F10" s="21" t="s">
        <v>197</v>
      </c>
    </row>
    <row r="11" spans="1:6" ht="31.5" customHeight="1" hidden="1">
      <c r="A11" s="30">
        <v>2</v>
      </c>
      <c r="B11" s="27" t="s">
        <v>160</v>
      </c>
      <c r="C11" s="28" t="s">
        <v>161</v>
      </c>
      <c r="D11" s="29">
        <f>D12-D13</f>
        <v>0</v>
      </c>
      <c r="E11" s="44">
        <f>E12-E13</f>
        <v>0</v>
      </c>
      <c r="F11" s="45"/>
    </row>
    <row r="12" spans="1:6" ht="48.75" customHeight="1" hidden="1">
      <c r="A12" s="31">
        <v>3</v>
      </c>
      <c r="B12" s="32" t="s">
        <v>187</v>
      </c>
      <c r="C12" s="31" t="s">
        <v>162</v>
      </c>
      <c r="D12" s="33">
        <v>0</v>
      </c>
      <c r="E12" s="38">
        <v>0</v>
      </c>
      <c r="F12" s="46"/>
    </row>
    <row r="13" spans="1:6" ht="63" customHeight="1" hidden="1">
      <c r="A13" s="31">
        <v>4</v>
      </c>
      <c r="B13" s="34" t="s">
        <v>188</v>
      </c>
      <c r="C13" s="31" t="s">
        <v>163</v>
      </c>
      <c r="D13" s="33">
        <v>0</v>
      </c>
      <c r="E13" s="38">
        <v>0</v>
      </c>
      <c r="F13" s="46"/>
    </row>
    <row r="14" spans="1:6" ht="51.75" customHeight="1">
      <c r="A14" s="31">
        <v>2</v>
      </c>
      <c r="B14" s="24" t="s">
        <v>216</v>
      </c>
      <c r="C14" s="25" t="s">
        <v>164</v>
      </c>
      <c r="D14" s="35">
        <f>D15-D16</f>
        <v>-200280</v>
      </c>
      <c r="E14" s="47">
        <f>E15-E16</f>
        <v>-200280</v>
      </c>
      <c r="F14" s="21">
        <f aca="true" t="shared" si="0" ref="F14:F25">IF(D14=0,"-",IF(E14/D14*100&gt;110,"свыше 100",ROUND((E14/D14*100),1)))</f>
        <v>100</v>
      </c>
    </row>
    <row r="15" spans="1:6" ht="78.75">
      <c r="A15" s="31">
        <v>3</v>
      </c>
      <c r="B15" s="32" t="s">
        <v>189</v>
      </c>
      <c r="C15" s="31" t="s">
        <v>165</v>
      </c>
      <c r="D15" s="33">
        <v>0</v>
      </c>
      <c r="E15" s="38">
        <v>0</v>
      </c>
      <c r="F15" s="21" t="str">
        <f t="shared" si="0"/>
        <v>-</v>
      </c>
    </row>
    <row r="16" spans="1:6" ht="62.25" customHeight="1">
      <c r="A16" s="31">
        <v>4</v>
      </c>
      <c r="B16" s="32" t="s">
        <v>190</v>
      </c>
      <c r="C16" s="31" t="s">
        <v>166</v>
      </c>
      <c r="D16" s="38">
        <v>200280</v>
      </c>
      <c r="E16" s="38">
        <v>200280</v>
      </c>
      <c r="F16" s="21">
        <f t="shared" si="0"/>
        <v>100</v>
      </c>
    </row>
    <row r="17" spans="1:6" ht="30" customHeight="1">
      <c r="A17" s="31">
        <v>5</v>
      </c>
      <c r="B17" s="24" t="s">
        <v>191</v>
      </c>
      <c r="C17" s="25" t="s">
        <v>167</v>
      </c>
      <c r="D17" s="47">
        <f>D19-D18</f>
        <v>7528291.549999952</v>
      </c>
      <c r="E17" s="47">
        <f>E19-E18</f>
        <v>-61982671.119999886</v>
      </c>
      <c r="F17" s="21">
        <f t="shared" si="0"/>
        <v>-823.3</v>
      </c>
    </row>
    <row r="18" spans="1:6" ht="35.25" customHeight="1">
      <c r="A18" s="31">
        <v>6</v>
      </c>
      <c r="B18" s="36" t="s">
        <v>192</v>
      </c>
      <c r="C18" s="31" t="s">
        <v>168</v>
      </c>
      <c r="D18" s="38">
        <v>1437221471</v>
      </c>
      <c r="E18" s="38">
        <v>1139851035.59</v>
      </c>
      <c r="F18" s="21">
        <f t="shared" si="0"/>
        <v>79.3</v>
      </c>
    </row>
    <row r="19" spans="1:6" ht="36.75" customHeight="1">
      <c r="A19" s="31">
        <v>7</v>
      </c>
      <c r="B19" s="36" t="s">
        <v>193</v>
      </c>
      <c r="C19" s="31" t="s">
        <v>169</v>
      </c>
      <c r="D19" s="38">
        <v>1444749762.55</v>
      </c>
      <c r="E19" s="38">
        <v>1077868364.47</v>
      </c>
      <c r="F19" s="21">
        <f t="shared" si="0"/>
        <v>74.6</v>
      </c>
    </row>
    <row r="20" spans="1:6" ht="33" customHeight="1">
      <c r="A20" s="31">
        <v>8</v>
      </c>
      <c r="B20" s="24" t="s">
        <v>170</v>
      </c>
      <c r="C20" s="25" t="s">
        <v>171</v>
      </c>
      <c r="D20" s="47">
        <f>D23-D21</f>
        <v>4184800</v>
      </c>
      <c r="E20" s="47">
        <f>E23-E21</f>
        <v>-34500000</v>
      </c>
      <c r="F20" s="21">
        <f t="shared" si="0"/>
        <v>-824.4</v>
      </c>
    </row>
    <row r="21" spans="1:6" ht="34.5" customHeight="1">
      <c r="A21" s="31">
        <v>9</v>
      </c>
      <c r="B21" s="37" t="s">
        <v>194</v>
      </c>
      <c r="C21" s="25" t="s">
        <v>172</v>
      </c>
      <c r="D21" s="47">
        <f>D22</f>
        <v>56000000</v>
      </c>
      <c r="E21" s="47">
        <f>E22</f>
        <v>34500000</v>
      </c>
      <c r="F21" s="21">
        <f t="shared" si="0"/>
        <v>61.6</v>
      </c>
    </row>
    <row r="22" spans="1:6" ht="141.75">
      <c r="A22" s="31">
        <v>10</v>
      </c>
      <c r="B22" s="34" t="s">
        <v>195</v>
      </c>
      <c r="C22" s="31" t="s">
        <v>173</v>
      </c>
      <c r="D22" s="33">
        <v>56000000</v>
      </c>
      <c r="E22" s="38">
        <v>34500000</v>
      </c>
      <c r="F22" s="21">
        <f t="shared" si="0"/>
        <v>61.6</v>
      </c>
    </row>
    <row r="23" spans="1:6" ht="45.75" customHeight="1">
      <c r="A23" s="31">
        <v>11</v>
      </c>
      <c r="B23" s="24" t="s">
        <v>174</v>
      </c>
      <c r="C23" s="25" t="s">
        <v>175</v>
      </c>
      <c r="D23" s="47">
        <f>D24</f>
        <v>60184800</v>
      </c>
      <c r="E23" s="47">
        <f>E24</f>
        <v>0</v>
      </c>
      <c r="F23" s="21">
        <f t="shared" si="0"/>
        <v>0</v>
      </c>
    </row>
    <row r="24" spans="1:6" ht="47.25" hidden="1">
      <c r="A24" s="31">
        <v>15</v>
      </c>
      <c r="B24" s="32" t="s">
        <v>176</v>
      </c>
      <c r="C24" s="31" t="s">
        <v>177</v>
      </c>
      <c r="D24" s="33">
        <f>D25</f>
        <v>60184800</v>
      </c>
      <c r="E24" s="38">
        <f>E25</f>
        <v>0</v>
      </c>
      <c r="F24" s="21">
        <f t="shared" si="0"/>
        <v>0</v>
      </c>
    </row>
    <row r="25" spans="1:6" ht="63">
      <c r="A25" s="31">
        <v>12</v>
      </c>
      <c r="B25" s="36" t="s">
        <v>196</v>
      </c>
      <c r="C25" s="31" t="s">
        <v>178</v>
      </c>
      <c r="D25" s="33">
        <v>60184800</v>
      </c>
      <c r="E25" s="38">
        <v>0</v>
      </c>
      <c r="F25" s="21">
        <f t="shared" si="0"/>
        <v>0</v>
      </c>
    </row>
    <row r="26" ht="15.75">
      <c r="A26" s="13"/>
    </row>
    <row r="27" ht="15.75">
      <c r="A27" s="13"/>
    </row>
    <row r="28" ht="15.75">
      <c r="A28" s="13"/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</sheetData>
  <sheetProtection/>
  <mergeCells count="7">
    <mergeCell ref="E9:F9"/>
    <mergeCell ref="B1:D3"/>
    <mergeCell ref="A5:A8"/>
    <mergeCell ref="B5:B8"/>
    <mergeCell ref="C5:C8"/>
    <mergeCell ref="D5:D8"/>
    <mergeCell ref="E5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D9" sqref="D9"/>
    </sheetView>
  </sheetViews>
  <sheetFormatPr defaultColWidth="9.00390625" defaultRowHeight="15.75"/>
  <cols>
    <col min="1" max="1" width="27.75390625" style="3" customWidth="1"/>
    <col min="2" max="2" width="24.00390625" style="3" customWidth="1"/>
  </cols>
  <sheetData>
    <row r="1" spans="1:2" ht="64.5" customHeight="1">
      <c r="A1" s="104" t="s">
        <v>285</v>
      </c>
      <c r="B1" s="104"/>
    </row>
    <row r="2" spans="1:2" ht="15.75">
      <c r="A2" s="17"/>
      <c r="B2" s="17"/>
    </row>
    <row r="3" spans="1:2" ht="42.75">
      <c r="A3" s="18" t="s">
        <v>66</v>
      </c>
      <c r="B3" s="19" t="s">
        <v>181</v>
      </c>
    </row>
    <row r="4" spans="1:2" ht="63.75" customHeight="1">
      <c r="A4" s="20" t="s">
        <v>182</v>
      </c>
      <c r="B4" s="39">
        <v>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Elvira</cp:lastModifiedBy>
  <cp:lastPrinted>2017-08-04T10:25:26Z</cp:lastPrinted>
  <dcterms:created xsi:type="dcterms:W3CDTF">2002-02-14T09:43:26Z</dcterms:created>
  <dcterms:modified xsi:type="dcterms:W3CDTF">2019-11-13T03:22:31Z</dcterms:modified>
  <cp:category/>
  <cp:version/>
  <cp:contentType/>
  <cp:contentStatus/>
</cp:coreProperties>
</file>