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600" windowHeight="8325" firstSheet="2" activeTab="3"/>
  </bookViews>
  <sheets>
    <sheet name="01.01.2013г." sheetId="1" r:id="rId1"/>
    <sheet name="01.04.2013." sheetId="2" r:id="rId2"/>
    <sheet name="программы" sheetId="3" r:id="rId3"/>
    <sheet name="МП" sheetId="4" r:id="rId4"/>
  </sheets>
  <definedNames/>
  <calcPr fullCalcOnLoad="1"/>
</workbook>
</file>

<file path=xl/sharedStrings.xml><?xml version="1.0" encoding="utf-8"?>
<sst xmlns="http://schemas.openxmlformats.org/spreadsheetml/2006/main" count="404" uniqueCount="217">
  <si>
    <t>№</t>
  </si>
  <si>
    <t>Наименование МЦП</t>
  </si>
  <si>
    <t>НПА</t>
  </si>
  <si>
    <t>Заказчик-координатор</t>
  </si>
  <si>
    <t>областной бюджет</t>
  </si>
  <si>
    <t>местный бюджет</t>
  </si>
  <si>
    <t>привлеченные средства</t>
  </si>
  <si>
    <t>Объем финансирования, т.руб.</t>
  </si>
  <si>
    <t>всего, в т.ч.</t>
  </si>
  <si>
    <t xml:space="preserve">срок реализации </t>
  </si>
  <si>
    <t>№508 от 23.05.2011г.</t>
  </si>
  <si>
    <t>Администрация ГО</t>
  </si>
  <si>
    <t>2010-2015</t>
  </si>
  <si>
    <t>Отдел городского хозяйства</t>
  </si>
  <si>
    <t>2010-2020</t>
  </si>
  <si>
    <t>2012-2020</t>
  </si>
  <si>
    <t>№1024 от 12.10.2010г.</t>
  </si>
  <si>
    <t>2011-2013</t>
  </si>
  <si>
    <t>Комитет по делам молодежи</t>
  </si>
  <si>
    <t xml:space="preserve">№1142 от 12.11.2010г.  </t>
  </si>
  <si>
    <t>№1259 от 20.12.2010г.</t>
  </si>
  <si>
    <t xml:space="preserve">Управление образованием </t>
  </si>
  <si>
    <t>2011-2015</t>
  </si>
  <si>
    <t xml:space="preserve"> №298 от 24.03.2011г. №361 от 02.05.2012г.</t>
  </si>
  <si>
    <t>№411 от 26.04.2011г.</t>
  </si>
  <si>
    <t>№43/9 от 28.04.2011г.</t>
  </si>
  <si>
    <t>Администрация ГО, отдел городского хозяйства</t>
  </si>
  <si>
    <t>2016-2025</t>
  </si>
  <si>
    <t>№630 от 24.06.2011г.</t>
  </si>
  <si>
    <t>Управление образованием</t>
  </si>
  <si>
    <t>2012-2015</t>
  </si>
  <si>
    <t>№772 от 29.07.2011г.</t>
  </si>
  <si>
    <t>№49/4 от 25.08.2011г.</t>
  </si>
  <si>
    <t>№903 от 31.08.2011г.</t>
  </si>
  <si>
    <t>№904 от 31.08.2011г.</t>
  </si>
  <si>
    <t xml:space="preserve">Администрация ГО, отдел городского хозяйства </t>
  </si>
  <si>
    <t>№933 от 22.09.2011г.</t>
  </si>
  <si>
    <t>2012-2014</t>
  </si>
  <si>
    <t>№1100 от 22.11.2011г.</t>
  </si>
  <si>
    <t>Администрация ГО, Комитет по делам архитектуры и градостроительства</t>
  </si>
  <si>
    <t>№1278 от 22.12.2010г.</t>
  </si>
  <si>
    <t>№698 от 14.07.2010г.</t>
  </si>
  <si>
    <t>Управвление образованием</t>
  </si>
  <si>
    <t>2010-2014</t>
  </si>
  <si>
    <t>№60 от 08.02.2012г.</t>
  </si>
  <si>
    <t>№358 от 28.04.2012г.</t>
  </si>
  <si>
    <t>№893 от 08.08.2012г.</t>
  </si>
  <si>
    <t>№275 от 15.03.2011г.</t>
  </si>
  <si>
    <t>№451 от 28.05.2012г.(приостан.)</t>
  </si>
  <si>
    <t>№861 от 18.08.2011г.</t>
  </si>
  <si>
    <t xml:space="preserve">Изменения  в МЦП (НПА) </t>
  </si>
  <si>
    <t>№959 от 20.09.2010г.</t>
  </si>
  <si>
    <t>№960 от 20.09.2010г.</t>
  </si>
  <si>
    <t>№351 от 25.04.2012г</t>
  </si>
  <si>
    <t xml:space="preserve"> №1045 от 02.11.2011г., №350 от 25.04.2012г.</t>
  </si>
  <si>
    <t>ОМС</t>
  </si>
  <si>
    <t>Комитет по физкультуре и спорту</t>
  </si>
  <si>
    <t>№581 от 09.06.2012г.</t>
  </si>
  <si>
    <t>2013-2018</t>
  </si>
  <si>
    <t>№876 от 02.08.2012г.</t>
  </si>
  <si>
    <t>2013-2015</t>
  </si>
  <si>
    <t xml:space="preserve">№984 от 29.08.2012г. </t>
  </si>
  <si>
    <t>2013-2014</t>
  </si>
  <si>
    <t>№1036 от 11.09.2012г.</t>
  </si>
  <si>
    <t>Управление муниципальным имуществом</t>
  </si>
  <si>
    <t>№1041 от 18.09.2012г.</t>
  </si>
  <si>
    <t>№23 от 23.01.2012г. (план),   №446 от 22.05.2012г.</t>
  </si>
  <si>
    <t>№59 от 08.02.2012г., №366 от 02.05.2012г. №575 от 08.06.2012г.</t>
  </si>
  <si>
    <t>№988 от 27.08.2012г.</t>
  </si>
  <si>
    <t>ср-ва в бюджете не запланированы</t>
  </si>
  <si>
    <t>№60/5 от 24.04.2008г.</t>
  </si>
  <si>
    <t>2008-2015</t>
  </si>
  <si>
    <t>№55 от 06.02.2012г.,   №1174 от 08.10.2012г., №1224 от 23.10.2012г.</t>
  </si>
  <si>
    <t>№1229 от 24.10.2012г.</t>
  </si>
  <si>
    <t>№902 от 30.08.2011г., №1288 от 15.11.2012г.</t>
  </si>
  <si>
    <t>Администрация ГО, отдел городского хозяйства, КДМ</t>
  </si>
  <si>
    <t>№1180 от 09.10.2012г.</t>
  </si>
  <si>
    <t>№629 от 24.06.2011г.,     №30 от 30.01.2012г.,           №761 от 20.07.2012г.,   №858 от 01.08.2012г., №1420 от 17.12.2012г.</t>
  </si>
  <si>
    <t>№1016 от 03.09.2012г., №1187 от 10.10.2012г., №1465 от 20.12.2012г.</t>
  </si>
  <si>
    <t>№81 от 18.02.2012г.            №989 от  27.08.2012г.</t>
  </si>
  <si>
    <r>
      <t>Муниципальная целевая программа</t>
    </r>
    <r>
      <rPr>
        <b/>
        <sz val="9"/>
        <rFont val="Times New Roman"/>
        <family val="1"/>
      </rPr>
      <t xml:space="preserve"> развития территорий сельских населенных пунктов</t>
    </r>
    <r>
      <rPr>
        <sz val="9"/>
        <rFont val="Times New Roman"/>
        <family val="1"/>
      </rPr>
      <t xml:space="preserve"> городского округа Краснуфимск на 2008-2015 годы</t>
    </r>
  </si>
  <si>
    <r>
      <t>МЦП «Р</t>
    </r>
    <r>
      <rPr>
        <b/>
        <sz val="9"/>
        <rFont val="Times New Roman"/>
        <family val="1"/>
      </rPr>
      <t>азвитие сети муниципальных дошкольных</t>
    </r>
    <r>
      <rPr>
        <sz val="9"/>
        <rFont val="Times New Roman"/>
        <family val="1"/>
      </rPr>
      <t xml:space="preserve"> образовательных учреждений на 2010-2014 годы»</t>
    </r>
  </si>
  <si>
    <r>
      <t xml:space="preserve">МЦП «Обеспечение </t>
    </r>
    <r>
      <rPr>
        <b/>
        <sz val="9"/>
        <rFont val="Times New Roman"/>
        <family val="1"/>
      </rPr>
      <t xml:space="preserve">безопасности дорожного движения </t>
    </r>
    <r>
      <rPr>
        <sz val="9"/>
        <rFont val="Times New Roman"/>
        <family val="1"/>
      </rPr>
      <t>на территории ГО Красноуфимск на 2010-2015 годы"</t>
    </r>
  </si>
  <si>
    <r>
      <t xml:space="preserve">Целевая программа по </t>
    </r>
    <r>
      <rPr>
        <b/>
        <sz val="9"/>
        <rFont val="Times New Roman"/>
        <family val="1"/>
      </rPr>
      <t>энергосбережению</t>
    </r>
    <r>
      <rPr>
        <sz val="9"/>
        <rFont val="Times New Roman"/>
        <family val="1"/>
      </rPr>
      <t xml:space="preserve"> и повышению энергетической эффективности в ГО Красноуфимск на 2010-2020г.г.</t>
    </r>
  </si>
  <si>
    <r>
      <t>Целевая программа «</t>
    </r>
    <r>
      <rPr>
        <b/>
        <sz val="9"/>
        <rFont val="Times New Roman"/>
        <family val="1"/>
      </rPr>
      <t>Профилактика  терроризма</t>
    </r>
    <r>
      <rPr>
        <sz val="9"/>
        <rFont val="Times New Roman"/>
        <family val="1"/>
      </rPr>
      <t xml:space="preserve"> в городском округе Красноуфимск на 2011-2013 годы»</t>
    </r>
  </si>
  <si>
    <r>
      <t>МЦП "</t>
    </r>
    <r>
      <rPr>
        <b/>
        <sz val="9"/>
        <rFont val="Times New Roman"/>
        <family val="1"/>
      </rPr>
      <t xml:space="preserve">Патриотическое воспитание граждан </t>
    </r>
    <r>
      <rPr>
        <sz val="9"/>
        <rFont val="Times New Roman"/>
        <family val="1"/>
      </rPr>
      <t xml:space="preserve"> и подготовка молодежи к военной службе" на 2011-2013 годы</t>
    </r>
  </si>
  <si>
    <r>
      <t xml:space="preserve">МЦП «Организация </t>
    </r>
    <r>
      <rPr>
        <b/>
        <sz val="9"/>
        <rFont val="Times New Roman"/>
        <family val="1"/>
      </rPr>
      <t>здорового питания</t>
    </r>
    <r>
      <rPr>
        <sz val="9"/>
        <rFont val="Times New Roman"/>
        <family val="1"/>
      </rPr>
      <t xml:space="preserve"> в учреждениях  системы образования городского округа Красноуфимск на 2011-2015 годы" </t>
    </r>
  </si>
  <si>
    <r>
      <t>МЦП «</t>
    </r>
    <r>
      <rPr>
        <b/>
        <sz val="9"/>
        <rFont val="Times New Roman"/>
        <family val="1"/>
      </rPr>
      <t xml:space="preserve">Поддержка садоводческих товариществ </t>
    </r>
    <r>
      <rPr>
        <sz val="9"/>
        <rFont val="Times New Roman"/>
        <family val="1"/>
      </rPr>
      <t>городского округа Красноуфимск на 2011-2013 годы»</t>
    </r>
  </si>
  <si>
    <r>
      <t xml:space="preserve">МЦП «Комплексная </t>
    </r>
    <r>
      <rPr>
        <b/>
        <sz val="9"/>
        <rFont val="Times New Roman"/>
        <family val="1"/>
      </rPr>
      <t xml:space="preserve">безопасность учреждений системы образования </t>
    </r>
    <r>
      <rPr>
        <sz val="9"/>
        <rFont val="Times New Roman"/>
        <family val="1"/>
      </rPr>
      <t xml:space="preserve"> ГО Красноуфимск на 2011-2015 годы"</t>
    </r>
  </si>
  <si>
    <r>
      <t xml:space="preserve">МЦП «Комплексное </t>
    </r>
    <r>
      <rPr>
        <b/>
        <sz val="9"/>
        <rFont val="Times New Roman"/>
        <family val="1"/>
      </rPr>
      <t>благоустройство дворовых территорий</t>
    </r>
    <r>
      <rPr>
        <sz val="9"/>
        <rFont val="Times New Roman"/>
        <family val="1"/>
      </rPr>
      <t xml:space="preserve"> ГО Красноуфимск на 2011-2015 годы"</t>
    </r>
  </si>
  <si>
    <r>
      <t xml:space="preserve">"Программа комплексного </t>
    </r>
    <r>
      <rPr>
        <b/>
        <sz val="9"/>
        <rFont val="Times New Roman"/>
        <family val="1"/>
      </rPr>
      <t>развития систем коммунальной инфраструктуры</t>
    </r>
    <r>
      <rPr>
        <sz val="9"/>
        <rFont val="Times New Roman"/>
        <family val="1"/>
      </rPr>
      <t xml:space="preserve"> городского округа Красноуфимск на 2011-2025г.г"</t>
    </r>
  </si>
  <si>
    <r>
      <t>МЦП «</t>
    </r>
    <r>
      <rPr>
        <b/>
        <sz val="9"/>
        <rFont val="Times New Roman"/>
        <family val="1"/>
      </rPr>
      <t>Обеспечение жильем молодых семей</t>
    </r>
    <r>
      <rPr>
        <sz val="9"/>
        <rFont val="Times New Roman"/>
        <family val="1"/>
      </rPr>
      <t xml:space="preserve"> на территории ГО Красноуфимск на 2011-2015 годы"  </t>
    </r>
  </si>
  <si>
    <r>
      <t xml:space="preserve">МЦП «Развитие муниципального учреждения «Загородный, оздоровительный лагерь для детей </t>
    </r>
    <r>
      <rPr>
        <b/>
        <sz val="9"/>
        <rFont val="Times New Roman"/>
        <family val="1"/>
      </rPr>
      <t>«Чайка»</t>
    </r>
    <r>
      <rPr>
        <sz val="9"/>
        <rFont val="Times New Roman"/>
        <family val="1"/>
      </rPr>
      <t xml:space="preserve"> городского округа Красноуфимск на 2012-2015 годы"</t>
    </r>
  </si>
  <si>
    <r>
      <t>МЦП «</t>
    </r>
    <r>
      <rPr>
        <b/>
        <sz val="9"/>
        <rFont val="Times New Roman"/>
        <family val="1"/>
      </rPr>
      <t xml:space="preserve">Развитие образования </t>
    </r>
    <r>
      <rPr>
        <sz val="9"/>
        <rFont val="Times New Roman"/>
        <family val="1"/>
      </rPr>
      <t>в городском округе Красноуфимск на 2012-2015 годы"</t>
    </r>
  </si>
  <si>
    <r>
      <t>МЦП  «</t>
    </r>
    <r>
      <rPr>
        <b/>
        <sz val="9"/>
        <rFont val="Times New Roman"/>
        <family val="1"/>
      </rPr>
      <t>Поддержка  и развитие малого и среднего предпринимательства</t>
    </r>
    <r>
      <rPr>
        <sz val="9"/>
        <rFont val="Times New Roman"/>
        <family val="1"/>
      </rPr>
      <t xml:space="preserve"> в городском округе Красноуфимск на 2012 – 2015 годы»</t>
    </r>
  </si>
  <si>
    <r>
      <t xml:space="preserve">Муниципальная </t>
    </r>
    <r>
      <rPr>
        <b/>
        <sz val="9"/>
        <rFont val="Times New Roman"/>
        <family val="1"/>
      </rPr>
      <t xml:space="preserve">программа социально-экономического развития </t>
    </r>
    <r>
      <rPr>
        <sz val="9"/>
        <rFont val="Times New Roman"/>
        <family val="1"/>
      </rPr>
      <t>городского округа Красноуфимск на 2012-2014 годы</t>
    </r>
  </si>
  <si>
    <r>
      <t>МЦП по организации</t>
    </r>
    <r>
      <rPr>
        <b/>
        <sz val="9"/>
        <rFont val="Times New Roman"/>
        <family val="1"/>
      </rPr>
      <t xml:space="preserve"> сбора и  вывоза твердых бытовых отходов</t>
    </r>
    <r>
      <rPr>
        <sz val="9"/>
        <rFont val="Times New Roman"/>
        <family val="1"/>
      </rPr>
      <t xml:space="preserve"> с территории индивидуального жилого фонда городского округа Красноуфимск на 2011 – 2015 г,г.</t>
    </r>
  </si>
  <si>
    <r>
      <t>МЦП «</t>
    </r>
    <r>
      <rPr>
        <b/>
        <sz val="9"/>
        <rFont val="Times New Roman"/>
        <family val="1"/>
      </rPr>
      <t xml:space="preserve">Газификация </t>
    </r>
    <r>
      <rPr>
        <sz val="9"/>
        <rFont val="Times New Roman"/>
        <family val="1"/>
      </rPr>
      <t>жилья в городском округе Красноуфимск на 2012-2015 годы»</t>
    </r>
  </si>
  <si>
    <r>
      <t>МЦП «</t>
    </r>
    <r>
      <rPr>
        <b/>
        <sz val="9"/>
        <rFont val="Times New Roman"/>
        <family val="1"/>
      </rPr>
      <t>Информатизация</t>
    </r>
    <r>
      <rPr>
        <sz val="9"/>
        <rFont val="Times New Roman"/>
        <family val="1"/>
      </rPr>
      <t xml:space="preserve"> муниципального образования   городской округ Красноуфимск на 2011-2015 годы»</t>
    </r>
  </si>
  <si>
    <r>
      <t>МЦП «</t>
    </r>
    <r>
      <rPr>
        <b/>
        <sz val="9"/>
        <rFont val="Times New Roman"/>
        <family val="1"/>
      </rPr>
      <t>Подготовка документов территориального планирования,</t>
    </r>
    <r>
      <rPr>
        <sz val="9"/>
        <rFont val="Times New Roman"/>
        <family val="1"/>
      </rPr>
      <t xml:space="preserve"> градостроительного зонирования и документации по планировке и межеванию территории городского округа Красноуфимск" на 2012-2015 годы</t>
    </r>
  </si>
  <si>
    <r>
      <t>МЦП "</t>
    </r>
    <r>
      <rPr>
        <b/>
        <sz val="9"/>
        <rFont val="Times New Roman"/>
        <family val="1"/>
      </rPr>
      <t xml:space="preserve">Переселение граждан </t>
    </r>
    <r>
      <rPr>
        <sz val="9"/>
        <rFont val="Times New Roman"/>
        <family val="1"/>
      </rPr>
      <t>городского округа Красноуфимск, проживающих в жилых помещениях, расположенных на территории ГО Красноуфимск, признанных непригодными для проживания в 2012-2014г.г."</t>
    </r>
  </si>
  <si>
    <r>
      <t>МЦП «</t>
    </r>
    <r>
      <rPr>
        <b/>
        <sz val="9"/>
        <rFont val="Times New Roman"/>
        <family val="1"/>
      </rPr>
      <t xml:space="preserve">Развитие культуры </t>
    </r>
    <r>
      <rPr>
        <sz val="9"/>
        <rFont val="Times New Roman"/>
        <family val="1"/>
      </rPr>
      <t>в городском округе Красноуфимск" на 2011- 2015 годы</t>
    </r>
  </si>
  <si>
    <r>
      <t>МЦП «</t>
    </r>
    <r>
      <rPr>
        <b/>
        <sz val="9"/>
        <rFont val="Times New Roman"/>
        <family val="1"/>
      </rPr>
      <t>Развитие физической культуры</t>
    </r>
    <r>
      <rPr>
        <sz val="9"/>
        <rFont val="Times New Roman"/>
        <family val="1"/>
      </rPr>
      <t xml:space="preserve"> и спорта в муниципальном образовании городской округ Красноуфимск» на 2012-2015г.г.</t>
    </r>
  </si>
  <si>
    <r>
      <t>МЦП «</t>
    </r>
    <r>
      <rPr>
        <b/>
        <sz val="10"/>
        <rFont val="Times New Roman"/>
        <family val="1"/>
      </rPr>
      <t>Молодеж</t>
    </r>
    <r>
      <rPr>
        <sz val="10"/>
        <rFont val="Times New Roman"/>
        <family val="1"/>
      </rPr>
      <t>ь городского округа Красноуфимск на 2013-2015 годы»</t>
    </r>
  </si>
  <si>
    <r>
      <t>МЦП «</t>
    </r>
    <r>
      <rPr>
        <b/>
        <sz val="9"/>
        <rFont val="Times New Roman"/>
        <family val="1"/>
      </rPr>
      <t>Создание системы кадастра</t>
    </r>
    <r>
      <rPr>
        <sz val="9"/>
        <rFont val="Times New Roman"/>
        <family val="1"/>
      </rPr>
      <t xml:space="preserve"> недвижимости на территории муниципального образования городской округ Красноуфимск на 2013-2015 годы»</t>
    </r>
  </si>
  <si>
    <r>
      <t>МЦП «</t>
    </r>
    <r>
      <rPr>
        <b/>
        <sz val="9"/>
        <rFont val="Times New Roman"/>
        <family val="1"/>
      </rPr>
      <t xml:space="preserve">Социальная поддержка населения </t>
    </r>
    <r>
      <rPr>
        <sz val="9"/>
        <rFont val="Times New Roman"/>
        <family val="1"/>
      </rPr>
      <t>городского округа  Красноуфимск» на 2013 – 2015гг.</t>
    </r>
  </si>
  <si>
    <t>РЕЕСТР муниципальных целевых программ ГО Красноуфимск на 2013 год (по состоянию на 01.01.2013г.)</t>
  </si>
  <si>
    <r>
      <t>МЦП «</t>
    </r>
    <r>
      <rPr>
        <b/>
        <sz val="10"/>
        <rFont val="Times New Roman"/>
        <family val="1"/>
      </rPr>
      <t>Предоставление финансовой поддержки молодым семьям</t>
    </r>
    <r>
      <rPr>
        <sz val="10"/>
        <rFont val="Times New Roman"/>
        <family val="1"/>
      </rPr>
      <t xml:space="preserve">, проживающим в городском округе Красноуфимск, на погашение основной суммы долга и процентов по ипотечным жилищным кредитам(займам) на 2013-2014 годы </t>
    </r>
  </si>
  <si>
    <t>№1255 от 30.10.2012г.</t>
  </si>
  <si>
    <r>
      <t>МЦП «</t>
    </r>
    <r>
      <rPr>
        <b/>
        <sz val="9"/>
        <rFont val="Times New Roman"/>
        <family val="1"/>
      </rPr>
      <t>По профилактике правонарушений, усилению борьбы с преступностью, противодействию терроризму</t>
    </r>
    <r>
      <rPr>
        <sz val="9"/>
        <rFont val="Times New Roman"/>
        <family val="1"/>
      </rPr>
      <t xml:space="preserve">  и экстремизму на территории городского округа Красноуфимск на 2013-2015 годы» </t>
    </r>
  </si>
  <si>
    <t>ИТОГО</t>
  </si>
  <si>
    <r>
      <t xml:space="preserve">ЦП «Обеспечение объектов коммунального хозяйства МУП «Горкомхоз» и МУП «Тепловые сети г. Красноуфимск» </t>
    </r>
    <r>
      <rPr>
        <b/>
        <sz val="8"/>
        <rFont val="Times New Roman"/>
        <family val="1"/>
      </rPr>
      <t xml:space="preserve">источниками аварийного электроснабжения </t>
    </r>
    <r>
      <rPr>
        <sz val="8"/>
        <rFont val="Times New Roman"/>
        <family val="1"/>
      </rPr>
      <t>на период 2013-2018 годы</t>
    </r>
  </si>
  <si>
    <r>
      <t>МЦП по организации</t>
    </r>
    <r>
      <rPr>
        <b/>
        <sz val="9"/>
        <rFont val="Times New Roman"/>
        <family val="1"/>
      </rPr>
      <t xml:space="preserve"> сбора и  вывоза твердых бытовых отходов</t>
    </r>
    <r>
      <rPr>
        <sz val="9"/>
        <rFont val="Times New Roman"/>
        <family val="1"/>
      </rPr>
      <t xml:space="preserve"> с территории индивидуального жилого фонда городского округа Красноуфимск на 2011 – 2015 г.г.                                                   МЦП  по организации </t>
    </r>
    <r>
      <rPr>
        <b/>
        <sz val="9"/>
        <rFont val="Times New Roman"/>
        <family val="1"/>
      </rPr>
      <t>сбора и  вывоза твердых бытовых отходов</t>
    </r>
    <r>
      <rPr>
        <sz val="9"/>
        <rFont val="Times New Roman"/>
        <family val="1"/>
      </rPr>
      <t xml:space="preserve"> с территории индивидуального жилого фонда городского округа Красноуфимск на 2012 – 2018 годы     </t>
    </r>
  </si>
  <si>
    <t>№903 от 31.08.2011г.  №278 от 07.03.2013г. (новая редакция)</t>
  </si>
  <si>
    <t>2011-2015 2012-2018</t>
  </si>
  <si>
    <t>2016-2018</t>
  </si>
  <si>
    <t>МЦП "Развитие туризма в городском округе Красноуфимск" на 2013-2016 годы</t>
  </si>
  <si>
    <t>№319 от 15.03.2013г.</t>
  </si>
  <si>
    <t>2013-2016</t>
  </si>
  <si>
    <t>№60 от 08.02.2012г. (отменен.) №398 от 29.03.2013г.</t>
  </si>
  <si>
    <r>
      <t>МЦП "</t>
    </r>
    <r>
      <rPr>
        <b/>
        <sz val="9"/>
        <rFont val="Times New Roman"/>
        <family val="1"/>
      </rPr>
      <t xml:space="preserve">Переселение граждан </t>
    </r>
    <r>
      <rPr>
        <sz val="9"/>
        <rFont val="Times New Roman"/>
        <family val="1"/>
      </rPr>
      <t>городского округа Красноуфимск, проживающих в жилых помещениях, расположенных на территории ГО Красноуфимск, признанных непригодными для проживания в 2012-2014г.г."                         МЦП "</t>
    </r>
    <r>
      <rPr>
        <b/>
        <sz val="9"/>
        <rFont val="Times New Roman"/>
        <family val="1"/>
      </rPr>
      <t>Переселение граждан</t>
    </r>
    <r>
      <rPr>
        <sz val="9"/>
        <rFont val="Times New Roman"/>
        <family val="1"/>
      </rPr>
      <t xml:space="preserve"> городского округа Красноуфимск, проживающих в жилых помещениях, расположенных на территории ГО Красноуфимск, признанных непригодными для проживания"(на 2013-2015 годы  (в новой редакции)</t>
    </r>
  </si>
  <si>
    <t>№1180 от 09.10.2012г. (измен. в №60)</t>
  </si>
  <si>
    <t>№354 от 19.03.2013г.</t>
  </si>
  <si>
    <t>РЕЕСТР муниципальных целевых программ ГО Красноуфимск на 2013 год (по состоянию на 01.04.2013г.)</t>
  </si>
  <si>
    <t xml:space="preserve">№902 от 30.08.2011г., №1288 от 15.11.2012г. </t>
  </si>
  <si>
    <t>№59 от 08.02.2012г., №366 от 02.05.2012г. №575 от 08.06.2012г. №1042 от 18.09.2012г.</t>
  </si>
  <si>
    <t xml:space="preserve">№81 от 18.02.2012г.            №861 от 17.02.2012г. №989 от  27.08.2012г. №178 от 15.02.2013г. </t>
  </si>
  <si>
    <t>Ответственный исполнитель</t>
  </si>
  <si>
    <t>Наименование МП</t>
  </si>
  <si>
    <t>2014-2020</t>
  </si>
  <si>
    <t>Итого</t>
  </si>
  <si>
    <t>Областной бюджет</t>
  </si>
  <si>
    <t>Местный бюджет</t>
  </si>
  <si>
    <t>Внебюдж. источники</t>
  </si>
  <si>
    <t>Федеральный бюджет</t>
  </si>
  <si>
    <t>№ 1607 от 28.11.2013 г.</t>
  </si>
  <si>
    <t>Комитет по управлению имуществом</t>
  </si>
  <si>
    <t>МОУО</t>
  </si>
  <si>
    <t>№ 1687 от 17.12.2013 г.</t>
  </si>
  <si>
    <t>№ 1585/1 от 26.11.2013 г.</t>
  </si>
  <si>
    <t>Отдел культуры и туризма</t>
  </si>
  <si>
    <t>№ 1587 от 27.11.2013 г.</t>
  </si>
  <si>
    <t>Отдел архитектуры и градостроительства</t>
  </si>
  <si>
    <t>Комитет физкультуры и спорта, КДМ</t>
  </si>
  <si>
    <t>№ 1600 от 27.11.2013 г.</t>
  </si>
  <si>
    <t xml:space="preserve">Отдел ГО и ЧС, моб. Работы и экологии </t>
  </si>
  <si>
    <t>Администрация МО Красноуфимский округ</t>
  </si>
  <si>
    <t>№ 1606 от 28.11.2013 г.</t>
  </si>
  <si>
    <t>№ 1601 от 27.11.2013 г.</t>
  </si>
  <si>
    <t>Отдел ЖКХ</t>
  </si>
  <si>
    <t>Финансовый отдел</t>
  </si>
  <si>
    <t>№ 1602 от 27.11.2013 г.</t>
  </si>
  <si>
    <t>Отдел архитектуры и градостроительства, отдел ЖКХ</t>
  </si>
  <si>
    <t>8.</t>
  </si>
  <si>
    <t xml:space="preserve"> отдел ЖКХ</t>
  </si>
  <si>
    <t>2017-2022</t>
  </si>
  <si>
    <t>2018-2024</t>
  </si>
  <si>
    <t>Муниципальная  программа  МО Красноуфимский округ «Создание условий для развития малого и среднего предпринимательства, хозяйствующих субъектов в сфере АПК, коллективного садоводства в МО Красноуфимский округ до 2024 года»</t>
  </si>
  <si>
    <t xml:space="preserve">Администрация МО Красноуфимский округ </t>
  </si>
  <si>
    <t xml:space="preserve"> Администрация МО Красноуфимский округ </t>
  </si>
  <si>
    <t>№ 962 от 10.10.2017г.</t>
  </si>
  <si>
    <t>№ 982 от 30.10.2018</t>
  </si>
  <si>
    <t>2019-2024</t>
  </si>
  <si>
    <t>Муниципальная программа МО Красноуфимский округ "Развитие физической культуры и спорта в МО Красноуфимский округ на 2019-2024 годы"</t>
  </si>
  <si>
    <t>1009/1 от 02.11.2018</t>
  </si>
  <si>
    <t>Муниципальная  программа  МО Красноуфимский округ" Реализация молодежной политики и патриотического воспитания граждан в МО Красноуфимский округ на 2019-20024 годы"</t>
  </si>
  <si>
    <t>2014-2024</t>
  </si>
  <si>
    <t>№ 1004/1 от 02.11.2018, № 1234 от 28.12.2018</t>
  </si>
  <si>
    <t xml:space="preserve">Программа «Обеспечение защиты прав потребителей  в Муниципальном образовании Красноуфимский округ на 2019 - 2023 годы» </t>
  </si>
  <si>
    <t>1.</t>
  </si>
  <si>
    <t>ПМО от 21.11.2018 № 123</t>
  </si>
  <si>
    <t>2.</t>
  </si>
  <si>
    <t>ПМО от 03.10.2018 № 103</t>
  </si>
  <si>
    <t xml:space="preserve"> </t>
  </si>
  <si>
    <t>Программа "Формирование законопослушного поведения участников дорожного движения в Муниципальном образовании Красноуфимский округ на 2019-2024 годы"</t>
  </si>
  <si>
    <t>7.</t>
  </si>
  <si>
    <t>9.</t>
  </si>
  <si>
    <t>10.</t>
  </si>
  <si>
    <t>11.</t>
  </si>
  <si>
    <t>12.</t>
  </si>
  <si>
    <t>14.</t>
  </si>
  <si>
    <t>13.</t>
  </si>
  <si>
    <t>6.</t>
  </si>
  <si>
    <t>5.</t>
  </si>
  <si>
    <t>4.</t>
  </si>
  <si>
    <t>3.</t>
  </si>
  <si>
    <t>№ 477 от 16.02.2017 г. (решение Думы МО)</t>
  </si>
  <si>
    <t>15.</t>
  </si>
  <si>
    <t>отдел    ЖКХ</t>
  </si>
  <si>
    <t>16.</t>
  </si>
  <si>
    <t>№1079/1 от 29.11.2018 г.</t>
  </si>
  <si>
    <t>2026-2033</t>
  </si>
  <si>
    <t xml:space="preserve">НПА </t>
  </si>
  <si>
    <t>Реестр муниципальных программ МО Красноуфимский округ  (по состоянию на 01.01.2020г.)</t>
  </si>
  <si>
    <r>
      <t xml:space="preserve">Муниципальная программа МО Красноуфимский округ </t>
    </r>
    <r>
      <rPr>
        <b/>
        <sz val="9"/>
        <rFont val="Liberation Serif"/>
        <family val="1"/>
      </rPr>
      <t xml:space="preserve">"Повышение эффективности управления муниципальной собственностью МО Красноуфимский округ до 2024 года" </t>
    </r>
  </si>
  <si>
    <r>
      <t xml:space="preserve">Муниципальная программа МО Красноуфимский округ </t>
    </r>
    <r>
      <rPr>
        <b/>
        <sz val="9"/>
        <rFont val="Liberation Serif"/>
        <family val="1"/>
      </rPr>
      <t xml:space="preserve">"Развитие системы образования в муниципальном образовании Красноуфимский округ до 2024 года" </t>
    </r>
  </si>
  <si>
    <r>
      <t xml:space="preserve">Муниципальная программа МО Красноуфимский округ </t>
    </r>
    <r>
      <rPr>
        <b/>
        <sz val="9"/>
        <rFont val="Liberation Serif"/>
        <family val="1"/>
      </rPr>
      <t xml:space="preserve">"Развитие культуры в МО Красноуфимский округ до 2024 года" </t>
    </r>
  </si>
  <si>
    <r>
      <t xml:space="preserve">Муниципальная программа МО Красноуфимский округ </t>
    </r>
    <r>
      <rPr>
        <b/>
        <sz val="9"/>
        <rFont val="Liberation Serif"/>
        <family val="1"/>
      </rPr>
      <t>"Градостроительное планирование территорий МО Красноуфимский округ до 2024 года"</t>
    </r>
  </si>
  <si>
    <r>
      <t xml:space="preserve">Муниципальная программа МО Красноуфимский округ </t>
    </r>
    <r>
      <rPr>
        <b/>
        <sz val="9"/>
        <rFont val="Liberation Serif"/>
        <family val="1"/>
      </rPr>
      <t>"Обеспечение безопасности на территории МО Красноуфимский округ до 2024 года"</t>
    </r>
  </si>
  <si>
    <r>
      <t xml:space="preserve">Муниципальная программа МО Красноуфимский округ </t>
    </r>
    <r>
      <rPr>
        <b/>
        <sz val="9"/>
        <rFont val="Liberation Serif"/>
        <family val="1"/>
      </rPr>
      <t>"Совершенствование муниципального управления в МО Красноуфимский округ до 2024 года"</t>
    </r>
  </si>
  <si>
    <r>
      <t xml:space="preserve">Муниципальная программа МО Красноуфимский округ </t>
    </r>
    <r>
      <rPr>
        <b/>
        <sz val="9"/>
        <rFont val="Liberation Serif"/>
        <family val="1"/>
      </rPr>
      <t>"Развитие и модернизация жилищно-коммунального хозяйства и дорожного хозяйства, повышение энергетической эффективности в МО Красноуфимский округ до 2024 года"</t>
    </r>
  </si>
  <si>
    <r>
      <t xml:space="preserve">Муниципальная программа МО Красноуфимский округ </t>
    </r>
    <r>
      <rPr>
        <b/>
        <sz val="9"/>
        <rFont val="Liberation Serif"/>
        <family val="1"/>
      </rPr>
      <t>"Управление муниципальными финансами МО Красноуфимский округ до 2024 года"</t>
    </r>
  </si>
  <si>
    <r>
      <t xml:space="preserve">Муниципальная программа МО Красноуфимский округ </t>
    </r>
    <r>
      <rPr>
        <b/>
        <sz val="9"/>
        <rFont val="Liberation Serif"/>
        <family val="1"/>
      </rPr>
      <t>"Устойчивое развитие сельских территорий муниципального образования Красноуфимский округ до 2024 года"</t>
    </r>
  </si>
  <si>
    <r>
      <t xml:space="preserve">Муниципальная программа МО Красноуфимский округ </t>
    </r>
    <r>
      <rPr>
        <b/>
        <sz val="9"/>
        <rFont val="Liberation Serif"/>
        <family val="1"/>
      </rPr>
      <t>"Формирование современной городской среды на территории Муниципального образования Красноуфимский округ на 2017-2022  годы"</t>
    </r>
  </si>
  <si>
    <r>
      <rPr>
        <sz val="9"/>
        <rFont val="Liberation Serif"/>
        <family val="1"/>
      </rPr>
      <t xml:space="preserve">Муниципальная  программа  МО Красноуфимский округ </t>
    </r>
    <r>
      <rPr>
        <b/>
        <sz val="9"/>
        <rFont val="Liberation Serif"/>
        <family val="1"/>
      </rPr>
      <t>«Социальная поддержка и благополучие населения МО Красноуфимский округ до 2024 года»</t>
    </r>
  </si>
  <si>
    <r>
      <t xml:space="preserve">Программа </t>
    </r>
    <r>
      <rPr>
        <b/>
        <sz val="9"/>
        <rFont val="Liberation Serif"/>
        <family val="1"/>
      </rPr>
      <t xml:space="preserve">«Комплексного развития систем коммунальной инфраструктуры Муниципального образования Красноуфимский округ на период до 2025 года» </t>
    </r>
  </si>
  <si>
    <r>
      <t xml:space="preserve">Программа </t>
    </r>
    <r>
      <rPr>
        <b/>
        <sz val="9"/>
        <rFont val="Liberation Serif"/>
        <family val="1"/>
      </rPr>
      <t>«Комплексного развития транспортной инфраструктуры МО Красноуфимский округ"</t>
    </r>
  </si>
  <si>
    <t>№922/1 от 26.09.2017, от 15.12.2017 № 1190</t>
  </si>
  <si>
    <t xml:space="preserve">№ 1019 от 30.10.2017г. № 1240 от 29.12.2017г. </t>
  </si>
  <si>
    <t>Муниципальная  программа  МО Красноуфимский округ "«Профилактика терроризма, а также минимизация и (или) ликвидация последствий его проявлений в Муниципальном образовании Красноуфимский округ на 2020-2025 годы»</t>
  </si>
  <si>
    <t>№ 152 от 19.03.2020</t>
  </si>
  <si>
    <t>2020-2025</t>
  </si>
  <si>
    <t>Областной бюджет 2019 г.</t>
  </si>
  <si>
    <t>Местный бюджет 2019 г.</t>
  </si>
  <si>
    <t>Внебюджетные источники 2019 г.</t>
  </si>
  <si>
    <t>Федеральный бюджет 2019 г.</t>
  </si>
  <si>
    <t>Итого по программам за 2019 год (тыс. руб.)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</si>
</sst>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;[Red]#,##0.00_р_."/>
    <numFmt numFmtId="177" formatCode="#,##0.0_р_.;[Red]#,##0.0_р_."/>
    <numFmt numFmtId="178" formatCode="0.0"/>
    <numFmt numFmtId="179" formatCode="#,##0.0;[Red]#,##0.0"/>
    <numFmt numFmtId="180" formatCode="#,##0_р_.;[Red]#,##0_р_."/>
    <numFmt numFmtId="181" formatCode="#,##0.00;[Red]#,##0.00"/>
    <numFmt numFmtId="182" formatCode="#,##0.000_р_.;[Red]#,##0.000_р_."/>
    <numFmt numFmtId="183" formatCode="#,##0.0"/>
    <numFmt numFmtId="184" formatCode="#,##0.000"/>
    <numFmt numFmtId="185" formatCode="#,##0.0000_р_.;[Red]#,##0.0000_р_."/>
    <numFmt numFmtId="186" formatCode="#,##0.00000_р_.;[Red]#,##0.00000_р_."/>
    <numFmt numFmtId="187" formatCode="#,##0.000000_р_.;[Red]#,##0.000000_р_."/>
    <numFmt numFmtId="188" formatCode="#,##0.0000000_р_.;[Red]#,##0.0000000_р_."/>
    <numFmt numFmtId="189" formatCode="#,##0.00000000_р_.;[Red]#,##0.00000000_р_."/>
    <numFmt numFmtId="190" formatCode="#,##0.000000000_р_.;[Red]#,##0.000000000_р_."/>
    <numFmt numFmtId="191" formatCode="#,##0.0000000000_р_.;[Red]#,##0.0000000000_р_."/>
    <numFmt numFmtId="192" formatCode="#,##0.00000000000_р_.;[Red]#,##0.00000000000_р_."/>
    <numFmt numFmtId="193" formatCode="#,##0.000000000000_р_.;[Red]#,##0.000000000000_р_."/>
    <numFmt numFmtId="194" formatCode="#,##0.0000000000000_р_.;[Red]#,##0.0000000000000_р_."/>
    <numFmt numFmtId="195" formatCode="#,##0.00000000000000_р_.;[Red]#,##0.00000000000000_р_."/>
    <numFmt numFmtId="196" formatCode="#,##0.0000"/>
    <numFmt numFmtId="197" formatCode="#,##0.00000"/>
    <numFmt numFmtId="198" formatCode="#,##0.000000"/>
    <numFmt numFmtId="199" formatCode="#,##0.0000000"/>
    <numFmt numFmtId="200" formatCode="#,##0.0000;[Red]#,##0.0000"/>
    <numFmt numFmtId="201" formatCode="#,##0.000;[Red]#,##0.000"/>
    <numFmt numFmtId="202" formatCode="#,##0.00000;[Red]#,##0.00000"/>
  </numFmts>
  <fonts count="63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sz val="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Liberation Serif"/>
      <family val="1"/>
    </font>
    <font>
      <sz val="10"/>
      <name val="Liberation Serif"/>
      <family val="1"/>
    </font>
    <font>
      <sz val="8"/>
      <name val="Liberation Serif"/>
      <family val="1"/>
    </font>
    <font>
      <b/>
      <sz val="9"/>
      <name val="Liberation Serif"/>
      <family val="1"/>
    </font>
    <font>
      <b/>
      <sz val="8"/>
      <name val="Liberation Serif"/>
      <family val="1"/>
    </font>
    <font>
      <sz val="9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Liberation Serif"/>
      <family val="1"/>
    </font>
    <font>
      <b/>
      <sz val="9"/>
      <color indexed="56"/>
      <name val="Liberation Serif"/>
      <family val="1"/>
    </font>
    <font>
      <sz val="11"/>
      <name val="Liberation Serif"/>
      <family val="1"/>
    </font>
    <font>
      <b/>
      <sz val="11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Liberation Serif"/>
      <family val="1"/>
    </font>
    <font>
      <b/>
      <sz val="9"/>
      <color theme="3"/>
      <name val="Liberation Serif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177" fontId="3" fillId="33" borderId="10" xfId="0" applyNumberFormat="1" applyFont="1" applyFill="1" applyBorder="1" applyAlignment="1">
      <alignment horizontal="center" vertical="center"/>
    </xf>
    <xf numFmtId="177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177" fontId="3" fillId="34" borderId="10" xfId="0" applyNumberFormat="1" applyFont="1" applyFill="1" applyBorder="1" applyAlignment="1">
      <alignment horizontal="center" vertical="center"/>
    </xf>
    <xf numFmtId="177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177" fontId="3" fillId="35" borderId="10" xfId="0" applyNumberFormat="1" applyFont="1" applyFill="1" applyBorder="1" applyAlignment="1">
      <alignment horizontal="center" vertical="center"/>
    </xf>
    <xf numFmtId="177" fontId="3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0" fontId="3" fillId="36" borderId="10" xfId="0" applyFont="1" applyFill="1" applyBorder="1" applyAlignment="1">
      <alignment horizontal="center" vertical="center"/>
    </xf>
    <xf numFmtId="177" fontId="3" fillId="36" borderId="10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177" fontId="3" fillId="36" borderId="10" xfId="0" applyNumberFormat="1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/>
    </xf>
    <xf numFmtId="177" fontId="3" fillId="37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177" fontId="3" fillId="37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176" fontId="3" fillId="0" borderId="10" xfId="0" applyNumberFormat="1" applyFont="1" applyBorder="1" applyAlignment="1">
      <alignment horizontal="center" vertical="center"/>
    </xf>
    <xf numFmtId="176" fontId="3" fillId="37" borderId="10" xfId="0" applyNumberFormat="1" applyFont="1" applyFill="1" applyBorder="1" applyAlignment="1">
      <alignment horizontal="center" vertical="center"/>
    </xf>
    <xf numFmtId="176" fontId="3" fillId="35" borderId="10" xfId="0" applyNumberFormat="1" applyFont="1" applyFill="1" applyBorder="1" applyAlignment="1">
      <alignment horizontal="center" vertical="center"/>
    </xf>
    <xf numFmtId="176" fontId="3" fillId="36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179" fontId="3" fillId="0" borderId="0" xfId="0" applyNumberFormat="1" applyFont="1" applyAlignment="1">
      <alignment horizontal="center" vertical="center"/>
    </xf>
    <xf numFmtId="0" fontId="3" fillId="38" borderId="10" xfId="0" applyFont="1" applyFill="1" applyBorder="1" applyAlignment="1">
      <alignment horizontal="center" vertical="center"/>
    </xf>
    <xf numFmtId="177" fontId="3" fillId="38" borderId="10" xfId="0" applyNumberFormat="1" applyFont="1" applyFill="1" applyBorder="1" applyAlignment="1">
      <alignment horizontal="center" vertical="center"/>
    </xf>
    <xf numFmtId="176" fontId="3" fillId="38" borderId="10" xfId="0" applyNumberFormat="1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 wrapText="1"/>
    </xf>
    <xf numFmtId="176" fontId="3" fillId="38" borderId="10" xfId="0" applyNumberFormat="1" applyFont="1" applyFill="1" applyBorder="1" applyAlignment="1">
      <alignment horizontal="center" vertical="center" wrapText="1"/>
    </xf>
    <xf numFmtId="177" fontId="3" fillId="38" borderId="10" xfId="0" applyNumberFormat="1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6" fillId="38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horizontal="center"/>
    </xf>
    <xf numFmtId="177" fontId="10" fillId="0" borderId="10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/>
    </xf>
    <xf numFmtId="179" fontId="3" fillId="33" borderId="10" xfId="0" applyNumberFormat="1" applyFont="1" applyFill="1" applyBorder="1" applyAlignment="1">
      <alignment horizontal="center" vertical="center"/>
    </xf>
    <xf numFmtId="179" fontId="3" fillId="34" borderId="10" xfId="0" applyNumberFormat="1" applyFont="1" applyFill="1" applyBorder="1" applyAlignment="1">
      <alignment horizontal="center" vertical="center"/>
    </xf>
    <xf numFmtId="181" fontId="3" fillId="35" borderId="10" xfId="0" applyNumberFormat="1" applyFont="1" applyFill="1" applyBorder="1" applyAlignment="1">
      <alignment horizontal="center" vertical="center"/>
    </xf>
    <xf numFmtId="178" fontId="3" fillId="38" borderId="10" xfId="0" applyNumberFormat="1" applyFont="1" applyFill="1" applyBorder="1" applyAlignment="1">
      <alignment horizontal="center" vertical="center"/>
    </xf>
    <xf numFmtId="178" fontId="3" fillId="36" borderId="10" xfId="0" applyNumberFormat="1" applyFont="1" applyFill="1" applyBorder="1" applyAlignment="1">
      <alignment horizontal="center" vertical="center"/>
    </xf>
    <xf numFmtId="178" fontId="3" fillId="39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177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177" fontId="3" fillId="39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77" fontId="3" fillId="0" borderId="11" xfId="0" applyNumberFormat="1" applyFont="1" applyBorder="1" applyAlignment="1">
      <alignment horizontal="center" vertical="center"/>
    </xf>
    <xf numFmtId="177" fontId="10" fillId="0" borderId="11" xfId="0" applyNumberFormat="1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center"/>
    </xf>
    <xf numFmtId="0" fontId="3" fillId="33" borderId="12" xfId="0" applyFont="1" applyFill="1" applyBorder="1" applyAlignment="1">
      <alignment horizontal="center" vertical="center"/>
    </xf>
    <xf numFmtId="179" fontId="3" fillId="33" borderId="12" xfId="0" applyNumberFormat="1" applyFont="1" applyFill="1" applyBorder="1" applyAlignment="1">
      <alignment horizontal="center" vertical="center"/>
    </xf>
    <xf numFmtId="178" fontId="3" fillId="36" borderId="10" xfId="0" applyNumberFormat="1" applyFont="1" applyFill="1" applyBorder="1" applyAlignment="1">
      <alignment horizontal="center"/>
    </xf>
    <xf numFmtId="178" fontId="3" fillId="39" borderId="10" xfId="0" applyNumberFormat="1" applyFont="1" applyFill="1" applyBorder="1" applyAlignment="1">
      <alignment horizontal="center"/>
    </xf>
    <xf numFmtId="178" fontId="3" fillId="0" borderId="10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13" fillId="0" borderId="0" xfId="0" applyFont="1" applyAlignment="1">
      <alignment vertical="top" wrapText="1"/>
    </xf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/>
    </xf>
    <xf numFmtId="0" fontId="15" fillId="0" borderId="13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16" fillId="0" borderId="14" xfId="0" applyFont="1" applyFill="1" applyBorder="1" applyAlignment="1">
      <alignment horizontal="center" vertical="center" wrapText="1"/>
    </xf>
    <xf numFmtId="0" fontId="14" fillId="40" borderId="10" xfId="0" applyFont="1" applyFill="1" applyBorder="1" applyAlignment="1">
      <alignment horizontal="center" vertical="center"/>
    </xf>
    <xf numFmtId="0" fontId="18" fillId="0" borderId="15" xfId="0" applyFont="1" applyBorder="1" applyAlignment="1">
      <alignment vertical="top" wrapText="1"/>
    </xf>
    <xf numFmtId="0" fontId="15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center" wrapText="1"/>
    </xf>
    <xf numFmtId="177" fontId="18" fillId="41" borderId="10" xfId="0" applyNumberFormat="1" applyFont="1" applyFill="1" applyBorder="1" applyAlignment="1">
      <alignment horizontal="center" vertical="center"/>
    </xf>
    <xf numFmtId="0" fontId="14" fillId="41" borderId="1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/>
    </xf>
    <xf numFmtId="176" fontId="18" fillId="0" borderId="10" xfId="0" applyNumberFormat="1" applyFont="1" applyFill="1" applyBorder="1" applyAlignment="1">
      <alignment horizontal="center" vertical="center"/>
    </xf>
    <xf numFmtId="177" fontId="18" fillId="0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40" borderId="11" xfId="0" applyFont="1" applyFill="1" applyBorder="1" applyAlignment="1">
      <alignment horizontal="center" vertical="center"/>
    </xf>
    <xf numFmtId="0" fontId="18" fillId="0" borderId="16" xfId="0" applyFont="1" applyBorder="1" applyAlignment="1">
      <alignment vertical="top" wrapText="1"/>
    </xf>
    <xf numFmtId="0" fontId="15" fillId="0" borderId="11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/>
    </xf>
    <xf numFmtId="177" fontId="18" fillId="0" borderId="11" xfId="0" applyNumberFormat="1" applyFont="1" applyFill="1" applyBorder="1" applyAlignment="1">
      <alignment horizontal="center" vertical="center"/>
    </xf>
    <xf numFmtId="0" fontId="14" fillId="40" borderId="17" xfId="0" applyFont="1" applyFill="1" applyBorder="1" applyAlignment="1">
      <alignment horizontal="center" vertical="center"/>
    </xf>
    <xf numFmtId="0" fontId="18" fillId="0" borderId="18" xfId="0" applyFont="1" applyBorder="1" applyAlignment="1">
      <alignment vertical="top" wrapText="1"/>
    </xf>
    <xf numFmtId="0" fontId="15" fillId="0" borderId="17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18" fillId="0" borderId="17" xfId="0" applyFont="1" applyFill="1" applyBorder="1" applyAlignment="1">
      <alignment horizontal="center" vertical="center" wrapText="1"/>
    </xf>
    <xf numFmtId="177" fontId="18" fillId="41" borderId="17" xfId="0" applyNumberFormat="1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/>
    </xf>
    <xf numFmtId="176" fontId="18" fillId="0" borderId="17" xfId="0" applyNumberFormat="1" applyFont="1" applyFill="1" applyBorder="1" applyAlignment="1">
      <alignment horizontal="center" vertical="center"/>
    </xf>
    <xf numFmtId="177" fontId="18" fillId="0" borderId="17" xfId="0" applyNumberFormat="1" applyFont="1" applyFill="1" applyBorder="1" applyAlignment="1">
      <alignment horizontal="center" vertical="center"/>
    </xf>
    <xf numFmtId="0" fontId="14" fillId="40" borderId="12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vertical="top" wrapText="1"/>
    </xf>
    <xf numFmtId="0" fontId="15" fillId="40" borderId="12" xfId="0" applyFont="1" applyFill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18" fillId="0" borderId="12" xfId="0" applyFont="1" applyFill="1" applyBorder="1" applyAlignment="1">
      <alignment horizontal="center" vertical="center" wrapText="1"/>
    </xf>
    <xf numFmtId="186" fontId="18" fillId="41" borderId="12" xfId="0" applyNumberFormat="1" applyFont="1" applyFill="1" applyBorder="1" applyAlignment="1">
      <alignment horizontal="center" vertical="center" wrapText="1"/>
    </xf>
    <xf numFmtId="182" fontId="18" fillId="41" borderId="12" xfId="0" applyNumberFormat="1" applyFont="1" applyFill="1" applyBorder="1" applyAlignment="1">
      <alignment horizontal="center" vertical="center" wrapText="1"/>
    </xf>
    <xf numFmtId="186" fontId="18" fillId="41" borderId="10" xfId="0" applyNumberFormat="1" applyFont="1" applyFill="1" applyBorder="1" applyAlignment="1">
      <alignment horizontal="center" vertical="center"/>
    </xf>
    <xf numFmtId="185" fontId="18" fillId="0" borderId="10" xfId="0" applyNumberFormat="1" applyFont="1" applyFill="1" applyBorder="1" applyAlignment="1">
      <alignment horizontal="center" vertical="center"/>
    </xf>
    <xf numFmtId="186" fontId="18" fillId="0" borderId="10" xfId="0" applyNumberFormat="1" applyFont="1" applyFill="1" applyBorder="1" applyAlignment="1">
      <alignment horizontal="center" vertical="center"/>
    </xf>
    <xf numFmtId="178" fontId="18" fillId="0" borderId="10" xfId="0" applyNumberFormat="1" applyFont="1" applyFill="1" applyBorder="1" applyAlignment="1">
      <alignment horizontal="center" vertical="center" wrapText="1"/>
    </xf>
    <xf numFmtId="182" fontId="18" fillId="0" borderId="10" xfId="0" applyNumberFormat="1" applyFont="1" applyFill="1" applyBorder="1" applyAlignment="1">
      <alignment horizontal="center" vertical="center"/>
    </xf>
    <xf numFmtId="176" fontId="18" fillId="41" borderId="10" xfId="0" applyNumberFormat="1" applyFont="1" applyFill="1" applyBorder="1" applyAlignment="1">
      <alignment horizontal="center" vertical="center"/>
    </xf>
    <xf numFmtId="176" fontId="18" fillId="0" borderId="11" xfId="0" applyNumberFormat="1" applyFont="1" applyFill="1" applyBorder="1" applyAlignment="1">
      <alignment horizontal="center" vertical="center"/>
    </xf>
    <xf numFmtId="185" fontId="18" fillId="0" borderId="11" xfId="0" applyNumberFormat="1" applyFont="1" applyFill="1" applyBorder="1" applyAlignment="1">
      <alignment horizontal="center" vertical="center"/>
    </xf>
    <xf numFmtId="178" fontId="18" fillId="0" borderId="11" xfId="0" applyNumberFormat="1" applyFont="1" applyFill="1" applyBorder="1" applyAlignment="1">
      <alignment horizontal="center" vertical="center" wrapText="1"/>
    </xf>
    <xf numFmtId="186" fontId="18" fillId="41" borderId="17" xfId="0" applyNumberFormat="1" applyFont="1" applyFill="1" applyBorder="1" applyAlignment="1">
      <alignment horizontal="center" vertical="center"/>
    </xf>
    <xf numFmtId="185" fontId="18" fillId="0" borderId="17" xfId="0" applyNumberFormat="1" applyFont="1" applyFill="1" applyBorder="1" applyAlignment="1">
      <alignment horizontal="center" vertical="center"/>
    </xf>
    <xf numFmtId="186" fontId="18" fillId="0" borderId="17" xfId="0" applyNumberFormat="1" applyFont="1" applyFill="1" applyBorder="1" applyAlignment="1">
      <alignment horizontal="center" vertical="center"/>
    </xf>
    <xf numFmtId="178" fontId="18" fillId="0" borderId="17" xfId="0" applyNumberFormat="1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vertical="top" wrapText="1"/>
    </xf>
    <xf numFmtId="0" fontId="15" fillId="0" borderId="12" xfId="0" applyFont="1" applyBorder="1" applyAlignment="1">
      <alignment horizontal="center" vertical="top" wrapText="1"/>
    </xf>
    <xf numFmtId="177" fontId="18" fillId="41" borderId="12" xfId="0" applyNumberFormat="1" applyFont="1" applyFill="1" applyBorder="1" applyAlignment="1">
      <alignment horizontal="center" vertical="center"/>
    </xf>
    <xf numFmtId="177" fontId="14" fillId="41" borderId="12" xfId="0" applyNumberFormat="1" applyFont="1" applyFill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2" fontId="14" fillId="0" borderId="17" xfId="0" applyNumberFormat="1" applyFont="1" applyBorder="1" applyAlignment="1">
      <alignment horizontal="center" vertical="center"/>
    </xf>
    <xf numFmtId="197" fontId="18" fillId="41" borderId="12" xfId="0" applyNumberFormat="1" applyFont="1" applyFill="1" applyBorder="1" applyAlignment="1">
      <alignment horizontal="center" vertical="center" wrapText="1"/>
    </xf>
    <xf numFmtId="0" fontId="14" fillId="41" borderId="12" xfId="0" applyFont="1" applyFill="1" applyBorder="1" applyAlignment="1">
      <alignment horizontal="center"/>
    </xf>
    <xf numFmtId="4" fontId="18" fillId="41" borderId="12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vertical="top" wrapText="1"/>
    </xf>
    <xf numFmtId="197" fontId="18" fillId="41" borderId="10" xfId="0" applyNumberFormat="1" applyFont="1" applyFill="1" applyBorder="1" applyAlignment="1">
      <alignment horizontal="center" vertical="center"/>
    </xf>
    <xf numFmtId="4" fontId="18" fillId="41" borderId="10" xfId="0" applyNumberFormat="1" applyFont="1" applyFill="1" applyBorder="1" applyAlignment="1">
      <alignment horizontal="center" vertical="center"/>
    </xf>
    <xf numFmtId="4" fontId="18" fillId="41" borderId="17" xfId="0" applyNumberFormat="1" applyFont="1" applyFill="1" applyBorder="1" applyAlignment="1">
      <alignment horizontal="center" vertical="center"/>
    </xf>
    <xf numFmtId="0" fontId="16" fillId="0" borderId="19" xfId="0" applyFont="1" applyBorder="1" applyAlignment="1">
      <alignment vertical="top" wrapText="1"/>
    </xf>
    <xf numFmtId="0" fontId="18" fillId="0" borderId="12" xfId="0" applyFont="1" applyFill="1" applyBorder="1" applyAlignment="1">
      <alignment horizontal="center" vertical="center"/>
    </xf>
    <xf numFmtId="176" fontId="18" fillId="41" borderId="12" xfId="0" applyNumberFormat="1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2" fontId="14" fillId="0" borderId="10" xfId="0" applyNumberFormat="1" applyFont="1" applyFill="1" applyBorder="1" applyAlignment="1">
      <alignment horizontal="center"/>
    </xf>
    <xf numFmtId="2" fontId="18" fillId="0" borderId="10" xfId="0" applyNumberFormat="1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top" wrapText="1"/>
    </xf>
    <xf numFmtId="2" fontId="14" fillId="0" borderId="17" xfId="0" applyNumberFormat="1" applyFont="1" applyFill="1" applyBorder="1" applyAlignment="1">
      <alignment horizontal="center"/>
    </xf>
    <xf numFmtId="183" fontId="14" fillId="41" borderId="12" xfId="0" applyNumberFormat="1" applyFont="1" applyFill="1" applyBorder="1" applyAlignment="1">
      <alignment horizontal="center" vertical="center"/>
    </xf>
    <xf numFmtId="0" fontId="61" fillId="0" borderId="0" xfId="0" applyFont="1" applyAlignment="1">
      <alignment/>
    </xf>
    <xf numFmtId="4" fontId="14" fillId="0" borderId="10" xfId="0" applyNumberFormat="1" applyFont="1" applyFill="1" applyBorder="1" applyAlignment="1">
      <alignment horizontal="center"/>
    </xf>
    <xf numFmtId="4" fontId="14" fillId="0" borderId="11" xfId="0" applyNumberFormat="1" applyFont="1" applyFill="1" applyBorder="1" applyAlignment="1">
      <alignment horizontal="center"/>
    </xf>
    <xf numFmtId="4" fontId="14" fillId="0" borderId="17" xfId="0" applyNumberFormat="1" applyFont="1" applyFill="1" applyBorder="1" applyAlignment="1">
      <alignment horizontal="center"/>
    </xf>
    <xf numFmtId="0" fontId="18" fillId="0" borderId="0" xfId="0" applyFont="1" applyAlignment="1">
      <alignment vertical="top" wrapText="1"/>
    </xf>
    <xf numFmtId="0" fontId="15" fillId="0" borderId="14" xfId="0" applyFont="1" applyBorder="1" applyAlignment="1">
      <alignment horizontal="center" vertical="top" wrapText="1"/>
    </xf>
    <xf numFmtId="0" fontId="18" fillId="0" borderId="12" xfId="0" applyFont="1" applyFill="1" applyBorder="1" applyAlignment="1">
      <alignment horizontal="center" vertical="top" wrapText="1"/>
    </xf>
    <xf numFmtId="176" fontId="14" fillId="41" borderId="12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185" fontId="18" fillId="41" borderId="12" xfId="0" applyNumberFormat="1" applyFont="1" applyFill="1" applyBorder="1" applyAlignment="1">
      <alignment horizontal="center" vertical="center"/>
    </xf>
    <xf numFmtId="185" fontId="14" fillId="41" borderId="12" xfId="0" applyNumberFormat="1" applyFont="1" applyFill="1" applyBorder="1" applyAlignment="1">
      <alignment horizontal="center" vertical="center"/>
    </xf>
    <xf numFmtId="177" fontId="18" fillId="0" borderId="10" xfId="0" applyNumberFormat="1" applyFont="1" applyFill="1" applyBorder="1" applyAlignment="1">
      <alignment horizontal="center" vertical="center" wrapText="1"/>
    </xf>
    <xf numFmtId="177" fontId="18" fillId="0" borderId="11" xfId="0" applyNumberFormat="1" applyFont="1" applyFill="1" applyBorder="1" applyAlignment="1">
      <alignment horizontal="center" vertical="center" wrapText="1"/>
    </xf>
    <xf numFmtId="177" fontId="18" fillId="0" borderId="17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top" wrapText="1"/>
    </xf>
    <xf numFmtId="4" fontId="18" fillId="41" borderId="12" xfId="0" applyNumberFormat="1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top" wrapText="1"/>
    </xf>
    <xf numFmtId="0" fontId="18" fillId="0" borderId="20" xfId="0" applyFont="1" applyBorder="1" applyAlignment="1">
      <alignment horizontal="center" vertical="top" wrapText="1"/>
    </xf>
    <xf numFmtId="0" fontId="14" fillId="4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top" wrapText="1"/>
    </xf>
    <xf numFmtId="0" fontId="18" fillId="0" borderId="16" xfId="0" applyFont="1" applyFill="1" applyBorder="1" applyAlignment="1">
      <alignment vertical="top" wrapText="1"/>
    </xf>
    <xf numFmtId="0" fontId="15" fillId="0" borderId="11" xfId="0" applyFont="1" applyFill="1" applyBorder="1" applyAlignment="1">
      <alignment horizontal="center" vertical="top" wrapText="1"/>
    </xf>
    <xf numFmtId="0" fontId="18" fillId="0" borderId="21" xfId="0" applyFont="1" applyFill="1" applyBorder="1" applyAlignment="1">
      <alignment horizontal="center" vertical="top" wrapText="1"/>
    </xf>
    <xf numFmtId="0" fontId="18" fillId="0" borderId="22" xfId="0" applyFont="1" applyBorder="1" applyAlignment="1">
      <alignment horizontal="center" vertical="top" wrapText="1"/>
    </xf>
    <xf numFmtId="0" fontId="18" fillId="0" borderId="17" xfId="0" applyFont="1" applyFill="1" applyBorder="1" applyAlignment="1">
      <alignment horizontal="center" vertical="center"/>
    </xf>
    <xf numFmtId="176" fontId="18" fillId="41" borderId="17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/>
    </xf>
    <xf numFmtId="176" fontId="18" fillId="0" borderId="12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top" wrapText="1"/>
    </xf>
    <xf numFmtId="0" fontId="18" fillId="0" borderId="18" xfId="0" applyFont="1" applyFill="1" applyBorder="1" applyAlignment="1">
      <alignment vertical="top" wrapText="1"/>
    </xf>
    <xf numFmtId="0" fontId="15" fillId="0" borderId="17" xfId="0" applyFont="1" applyFill="1" applyBorder="1" applyAlignment="1">
      <alignment horizontal="center" vertical="top" wrapText="1"/>
    </xf>
    <xf numFmtId="0" fontId="16" fillId="0" borderId="12" xfId="0" applyFont="1" applyBorder="1" applyAlignment="1">
      <alignment horizontal="left" wrapText="1"/>
    </xf>
    <xf numFmtId="0" fontId="18" fillId="0" borderId="12" xfId="0" applyFont="1" applyBorder="1" applyAlignment="1">
      <alignment horizontal="justify" vertical="top"/>
    </xf>
    <xf numFmtId="2" fontId="18" fillId="41" borderId="12" xfId="0" applyNumberFormat="1" applyFont="1" applyFill="1" applyBorder="1" applyAlignment="1">
      <alignment horizontal="center" vertical="center"/>
    </xf>
    <xf numFmtId="0" fontId="18" fillId="41" borderId="12" xfId="0" applyFont="1" applyFill="1" applyBorder="1" applyAlignment="1">
      <alignment horizontal="center" vertical="center"/>
    </xf>
    <xf numFmtId="2" fontId="18" fillId="41" borderId="10" xfId="0" applyNumberFormat="1" applyFont="1" applyFill="1" applyBorder="1" applyAlignment="1">
      <alignment horizontal="center" vertical="center"/>
    </xf>
    <xf numFmtId="2" fontId="18" fillId="0" borderId="12" xfId="0" applyNumberFormat="1" applyFont="1" applyFill="1" applyBorder="1" applyAlignment="1">
      <alignment horizontal="center" vertical="center"/>
    </xf>
    <xf numFmtId="0" fontId="16" fillId="0" borderId="17" xfId="0" applyFont="1" applyBorder="1" applyAlignment="1">
      <alignment horizontal="left" wrapText="1"/>
    </xf>
    <xf numFmtId="0" fontId="18" fillId="0" borderId="17" xfId="0" applyFont="1" applyBorder="1" applyAlignment="1">
      <alignment horizontal="justify" vertical="top"/>
    </xf>
    <xf numFmtId="2" fontId="18" fillId="41" borderId="17" xfId="0" applyNumberFormat="1" applyFont="1" applyFill="1" applyBorder="1" applyAlignment="1">
      <alignment horizontal="center" vertical="center"/>
    </xf>
    <xf numFmtId="2" fontId="18" fillId="0" borderId="17" xfId="0" applyNumberFormat="1" applyFont="1" applyFill="1" applyBorder="1" applyAlignment="1">
      <alignment horizontal="center" vertical="center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16" fillId="0" borderId="12" xfId="0" applyFont="1" applyBorder="1" applyAlignment="1">
      <alignment vertical="top" wrapText="1"/>
    </xf>
    <xf numFmtId="0" fontId="18" fillId="0" borderId="12" xfId="0" applyFont="1" applyFill="1" applyBorder="1" applyAlignment="1">
      <alignment horizontal="center" vertical="top"/>
    </xf>
    <xf numFmtId="0" fontId="62" fillId="0" borderId="10" xfId="0" applyFont="1" applyBorder="1" applyAlignment="1">
      <alignment vertical="top" wrapText="1"/>
    </xf>
    <xf numFmtId="0" fontId="18" fillId="0" borderId="10" xfId="0" applyFont="1" applyFill="1" applyBorder="1" applyAlignment="1">
      <alignment horizontal="center" vertical="top"/>
    </xf>
    <xf numFmtId="0" fontId="18" fillId="0" borderId="17" xfId="0" applyFont="1" applyBorder="1" applyAlignment="1">
      <alignment vertical="top" wrapText="1"/>
    </xf>
    <xf numFmtId="0" fontId="62" fillId="0" borderId="11" xfId="0" applyFont="1" applyBorder="1" applyAlignment="1">
      <alignment vertical="top" wrapText="1"/>
    </xf>
    <xf numFmtId="0" fontId="18" fillId="0" borderId="11" xfId="0" applyFont="1" applyFill="1" applyBorder="1" applyAlignment="1">
      <alignment horizontal="center" vertical="top"/>
    </xf>
    <xf numFmtId="0" fontId="18" fillId="0" borderId="11" xfId="0" applyFont="1" applyFill="1" applyBorder="1" applyAlignment="1">
      <alignment horizontal="center" vertical="center"/>
    </xf>
    <xf numFmtId="2" fontId="18" fillId="0" borderId="11" xfId="0" applyNumberFormat="1" applyFont="1" applyFill="1" applyBorder="1" applyAlignment="1">
      <alignment horizontal="center" vertical="center"/>
    </xf>
    <xf numFmtId="0" fontId="62" fillId="0" borderId="17" xfId="0" applyFont="1" applyBorder="1" applyAlignment="1">
      <alignment vertical="top" wrapText="1"/>
    </xf>
    <xf numFmtId="0" fontId="18" fillId="0" borderId="17" xfId="0" applyFont="1" applyFill="1" applyBorder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/>
    </xf>
    <xf numFmtId="0" fontId="13" fillId="0" borderId="0" xfId="0" applyFont="1" applyAlignment="1">
      <alignment horizontal="center" vertical="top" wrapText="1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40" fillId="0" borderId="10" xfId="0" applyFont="1" applyFill="1" applyBorder="1" applyAlignment="1">
      <alignment vertical="top" wrapText="1"/>
    </xf>
    <xf numFmtId="200" fontId="40" fillId="0" borderId="10" xfId="0" applyNumberFormat="1" applyFont="1" applyFill="1" applyBorder="1" applyAlignment="1">
      <alignment horizontal="center" vertical="top" wrapText="1"/>
    </xf>
    <xf numFmtId="184" fontId="40" fillId="0" borderId="10" xfId="0" applyNumberFormat="1" applyFont="1" applyFill="1" applyBorder="1" applyAlignment="1">
      <alignment horizontal="center" vertical="top" wrapText="1"/>
    </xf>
    <xf numFmtId="201" fontId="40" fillId="0" borderId="10" xfId="0" applyNumberFormat="1" applyFont="1" applyFill="1" applyBorder="1" applyAlignment="1">
      <alignment horizontal="center" vertical="top" wrapText="1"/>
    </xf>
    <xf numFmtId="0" fontId="41" fillId="0" borderId="10" xfId="0" applyFont="1" applyBorder="1" applyAlignment="1">
      <alignment vertical="top" wrapText="1"/>
    </xf>
    <xf numFmtId="181" fontId="41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62"/>
  <sheetViews>
    <sheetView zoomScalePageLayoutView="0" workbookViewId="0" topLeftCell="A1">
      <selection activeCell="G81" sqref="G81"/>
    </sheetView>
  </sheetViews>
  <sheetFormatPr defaultColWidth="9.00390625" defaultRowHeight="12.75"/>
  <cols>
    <col min="1" max="1" width="4.375" style="13" customWidth="1"/>
    <col min="2" max="2" width="31.375" style="2" customWidth="1"/>
    <col min="3" max="3" width="9.625" style="3" customWidth="1"/>
    <col min="4" max="4" width="18.00390625" style="3" customWidth="1"/>
    <col min="5" max="5" width="12.375" style="34" customWidth="1"/>
    <col min="6" max="6" width="9.125" style="1" bestFit="1" customWidth="1"/>
    <col min="7" max="7" width="10.625" style="1" customWidth="1"/>
    <col min="8" max="8" width="9.00390625" style="1" customWidth="1"/>
    <col min="9" max="9" width="9.25390625" style="1" customWidth="1"/>
    <col min="10" max="10" width="11.375" style="1" customWidth="1"/>
    <col min="11" max="11" width="13.00390625" style="0" customWidth="1"/>
    <col min="13" max="13" width="9.25390625" style="0" bestFit="1" customWidth="1"/>
  </cols>
  <sheetData>
    <row r="2" spans="2:10" ht="41.25" customHeight="1">
      <c r="B2" s="228" t="s">
        <v>106</v>
      </c>
      <c r="C2" s="229"/>
      <c r="D2" s="229"/>
      <c r="E2" s="229"/>
      <c r="F2" s="229"/>
      <c r="G2" s="229"/>
      <c r="H2" s="229"/>
      <c r="I2" s="229"/>
      <c r="J2" s="229"/>
    </row>
    <row r="4" spans="1:10" ht="12.75">
      <c r="A4" s="230" t="s">
        <v>0</v>
      </c>
      <c r="B4" s="232" t="s">
        <v>1</v>
      </c>
      <c r="C4" s="234" t="s">
        <v>2</v>
      </c>
      <c r="D4" s="234" t="s">
        <v>50</v>
      </c>
      <c r="E4" s="232" t="s">
        <v>3</v>
      </c>
      <c r="F4" s="236" t="s">
        <v>9</v>
      </c>
      <c r="G4" s="237" t="s">
        <v>7</v>
      </c>
      <c r="H4" s="237"/>
      <c r="I4" s="237"/>
      <c r="J4" s="237"/>
    </row>
    <row r="5" spans="1:10" ht="24">
      <c r="A5" s="231"/>
      <c r="B5" s="233"/>
      <c r="C5" s="235"/>
      <c r="D5" s="235"/>
      <c r="E5" s="235"/>
      <c r="F5" s="231"/>
      <c r="G5" s="35" t="s">
        <v>8</v>
      </c>
      <c r="H5" s="35" t="s">
        <v>4</v>
      </c>
      <c r="I5" s="35" t="s">
        <v>5</v>
      </c>
      <c r="J5" s="35" t="s">
        <v>6</v>
      </c>
    </row>
    <row r="6" spans="1:10" ht="12.75">
      <c r="A6" s="12">
        <v>1</v>
      </c>
      <c r="B6" s="39">
        <v>2</v>
      </c>
      <c r="C6" s="5">
        <v>3</v>
      </c>
      <c r="D6" s="5">
        <v>4</v>
      </c>
      <c r="E6" s="14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</row>
    <row r="7" spans="1:10" ht="51" customHeight="1">
      <c r="A7" s="12">
        <v>1</v>
      </c>
      <c r="B7" s="4" t="s">
        <v>80</v>
      </c>
      <c r="C7" s="5" t="s">
        <v>70</v>
      </c>
      <c r="D7" s="5"/>
      <c r="E7" s="14" t="s">
        <v>11</v>
      </c>
      <c r="F7" s="7" t="s">
        <v>71</v>
      </c>
      <c r="G7" s="7"/>
      <c r="H7" s="7"/>
      <c r="I7" s="7"/>
      <c r="J7" s="7"/>
    </row>
    <row r="8" spans="1:10" ht="60.75" customHeight="1">
      <c r="A8" s="12">
        <v>2</v>
      </c>
      <c r="B8" s="4" t="s">
        <v>81</v>
      </c>
      <c r="C8" s="5" t="s">
        <v>41</v>
      </c>
      <c r="D8" s="5" t="s">
        <v>77</v>
      </c>
      <c r="E8" s="14" t="s">
        <v>42</v>
      </c>
      <c r="F8" s="7" t="s">
        <v>43</v>
      </c>
      <c r="G8" s="8"/>
      <c r="H8" s="10"/>
      <c r="I8" s="9"/>
      <c r="J8" s="9"/>
    </row>
    <row r="9" spans="1:10" ht="12.75">
      <c r="A9" s="12"/>
      <c r="B9" s="4"/>
      <c r="C9" s="5"/>
      <c r="D9" s="5"/>
      <c r="E9" s="14"/>
      <c r="F9" s="15">
        <v>2010</v>
      </c>
      <c r="G9" s="16">
        <f>H9+I9+J9</f>
        <v>10163.6</v>
      </c>
      <c r="H9" s="17">
        <v>944.5</v>
      </c>
      <c r="I9" s="17">
        <v>9219.1</v>
      </c>
      <c r="J9" s="17"/>
    </row>
    <row r="10" spans="1:10" ht="12.75">
      <c r="A10" s="12"/>
      <c r="B10" s="4"/>
      <c r="C10" s="5"/>
      <c r="D10" s="5"/>
      <c r="E10" s="14"/>
      <c r="F10" s="19">
        <v>2011</v>
      </c>
      <c r="G10" s="20">
        <f>H10+I10+J10</f>
        <v>82160.6</v>
      </c>
      <c r="H10" s="21">
        <v>75640.1</v>
      </c>
      <c r="I10" s="21">
        <v>6520.5</v>
      </c>
      <c r="J10" s="21"/>
    </row>
    <row r="11" spans="1:10" ht="12.75">
      <c r="A11" s="12"/>
      <c r="B11" s="4"/>
      <c r="C11" s="5"/>
      <c r="D11" s="5"/>
      <c r="E11" s="14"/>
      <c r="F11" s="23">
        <v>2012</v>
      </c>
      <c r="G11" s="24">
        <f>H11+I11+J11</f>
        <v>111102.9</v>
      </c>
      <c r="H11" s="25">
        <v>97359.7</v>
      </c>
      <c r="I11" s="25">
        <v>13743.2</v>
      </c>
      <c r="J11" s="25"/>
    </row>
    <row r="12" spans="1:10" ht="12.75">
      <c r="A12" s="12"/>
      <c r="B12" s="4"/>
      <c r="C12" s="5"/>
      <c r="D12" s="5"/>
      <c r="E12" s="14"/>
      <c r="F12" s="51">
        <v>2013</v>
      </c>
      <c r="G12" s="49">
        <f>H12+I12+J12</f>
        <v>122400</v>
      </c>
      <c r="H12" s="53">
        <v>93150</v>
      </c>
      <c r="I12" s="53">
        <v>29250</v>
      </c>
      <c r="J12" s="53"/>
    </row>
    <row r="13" spans="1:10" ht="12.75">
      <c r="A13" s="12"/>
      <c r="B13" s="4"/>
      <c r="C13" s="5"/>
      <c r="D13" s="5"/>
      <c r="E13" s="14"/>
      <c r="F13" s="30">
        <v>2014</v>
      </c>
      <c r="G13" s="29">
        <f>H13+I13+J13</f>
        <v>128800</v>
      </c>
      <c r="H13" s="31">
        <v>123190</v>
      </c>
      <c r="I13" s="31">
        <v>5610</v>
      </c>
      <c r="J13" s="31"/>
    </row>
    <row r="14" spans="1:10" ht="42" customHeight="1">
      <c r="A14" s="11">
        <v>3</v>
      </c>
      <c r="B14" s="4" t="s">
        <v>82</v>
      </c>
      <c r="C14" s="5" t="s">
        <v>51</v>
      </c>
      <c r="D14" s="5" t="s">
        <v>73</v>
      </c>
      <c r="E14" s="14" t="s">
        <v>11</v>
      </c>
      <c r="F14" s="7" t="s">
        <v>12</v>
      </c>
      <c r="G14" s="8"/>
      <c r="H14" s="8"/>
      <c r="I14" s="8"/>
      <c r="J14" s="8"/>
    </row>
    <row r="15" spans="1:10" ht="12.75">
      <c r="A15" s="11"/>
      <c r="B15" s="4"/>
      <c r="C15" s="5"/>
      <c r="D15" s="5"/>
      <c r="E15" s="14"/>
      <c r="F15" s="18">
        <v>2010</v>
      </c>
      <c r="G15" s="16">
        <f>H15+I15+J15</f>
        <v>11633</v>
      </c>
      <c r="H15" s="16">
        <v>700</v>
      </c>
      <c r="I15" s="16">
        <v>10903</v>
      </c>
      <c r="J15" s="16">
        <v>30</v>
      </c>
    </row>
    <row r="16" spans="1:10" ht="12.75">
      <c r="A16" s="11"/>
      <c r="B16" s="4"/>
      <c r="C16" s="5"/>
      <c r="D16" s="5"/>
      <c r="E16" s="14"/>
      <c r="F16" s="22">
        <v>2011</v>
      </c>
      <c r="G16" s="20">
        <f>H16+I16+J16</f>
        <v>26407.3</v>
      </c>
      <c r="H16" s="20">
        <v>2661.1</v>
      </c>
      <c r="I16" s="20">
        <v>23279.2</v>
      </c>
      <c r="J16" s="20">
        <v>467</v>
      </c>
    </row>
    <row r="17" spans="1:10" ht="12.75">
      <c r="A17" s="11"/>
      <c r="B17" s="4"/>
      <c r="C17" s="5"/>
      <c r="D17" s="5"/>
      <c r="E17" s="14"/>
      <c r="F17" s="26">
        <v>2012</v>
      </c>
      <c r="G17" s="24">
        <f>H17+I17+J17</f>
        <v>16207.8</v>
      </c>
      <c r="H17" s="24">
        <v>500</v>
      </c>
      <c r="I17" s="24">
        <v>15677.8</v>
      </c>
      <c r="J17" s="24">
        <v>30</v>
      </c>
    </row>
    <row r="18" spans="1:10" ht="12.75">
      <c r="A18" s="11"/>
      <c r="B18" s="4"/>
      <c r="C18" s="5"/>
      <c r="D18" s="5"/>
      <c r="E18" s="14"/>
      <c r="F18" s="48">
        <v>2013</v>
      </c>
      <c r="G18" s="49">
        <f aca="true" t="shared" si="0" ref="G18:G38">H18+I18+J18</f>
        <v>34257.8</v>
      </c>
      <c r="H18" s="49">
        <v>500</v>
      </c>
      <c r="I18" s="49">
        <v>33727.8</v>
      </c>
      <c r="J18" s="49">
        <v>30</v>
      </c>
    </row>
    <row r="19" spans="1:10" ht="12.75">
      <c r="A19" s="11"/>
      <c r="B19" s="4"/>
      <c r="C19" s="5"/>
      <c r="D19" s="5"/>
      <c r="E19" s="14"/>
      <c r="F19" s="28">
        <v>2014</v>
      </c>
      <c r="G19" s="29">
        <f t="shared" si="0"/>
        <v>19436.1</v>
      </c>
      <c r="H19" s="29">
        <v>500</v>
      </c>
      <c r="I19" s="29">
        <v>18906.1</v>
      </c>
      <c r="J19" s="29">
        <v>30</v>
      </c>
    </row>
    <row r="20" spans="1:10" ht="12.75">
      <c r="A20" s="11"/>
      <c r="B20" s="4"/>
      <c r="C20" s="5"/>
      <c r="D20" s="5"/>
      <c r="E20" s="14"/>
      <c r="F20" s="32">
        <v>2015</v>
      </c>
      <c r="G20" s="33">
        <f t="shared" si="0"/>
        <v>14319.5</v>
      </c>
      <c r="H20" s="33">
        <v>500</v>
      </c>
      <c r="I20" s="33">
        <v>13789.5</v>
      </c>
      <c r="J20" s="33">
        <v>30</v>
      </c>
    </row>
    <row r="21" spans="1:10" ht="49.5" customHeight="1">
      <c r="A21" s="11">
        <v>4</v>
      </c>
      <c r="B21" s="4" t="s">
        <v>83</v>
      </c>
      <c r="C21" s="5" t="s">
        <v>52</v>
      </c>
      <c r="D21" s="5" t="s">
        <v>53</v>
      </c>
      <c r="E21" s="14" t="s">
        <v>13</v>
      </c>
      <c r="F21" s="7" t="s">
        <v>14</v>
      </c>
      <c r="G21" s="8"/>
      <c r="H21" s="8"/>
      <c r="I21" s="8"/>
      <c r="J21" s="8"/>
    </row>
    <row r="22" spans="1:10" ht="12.75">
      <c r="A22" s="11"/>
      <c r="B22" s="4"/>
      <c r="C22" s="5"/>
      <c r="D22" s="5"/>
      <c r="E22" s="14"/>
      <c r="F22" s="18">
        <v>2010</v>
      </c>
      <c r="G22" s="16">
        <f t="shared" si="0"/>
        <v>1025</v>
      </c>
      <c r="H22" s="16">
        <v>0</v>
      </c>
      <c r="I22" s="16">
        <v>1025</v>
      </c>
      <c r="J22" s="16">
        <v>0</v>
      </c>
    </row>
    <row r="23" spans="1:10" ht="12.75">
      <c r="A23" s="11"/>
      <c r="B23" s="4"/>
      <c r="C23" s="5"/>
      <c r="D23" s="5"/>
      <c r="E23" s="14"/>
      <c r="F23" s="22">
        <v>2011</v>
      </c>
      <c r="G23" s="20">
        <f t="shared" si="0"/>
        <v>25343.8</v>
      </c>
      <c r="H23" s="20">
        <v>0</v>
      </c>
      <c r="I23" s="20">
        <v>25343.8</v>
      </c>
      <c r="J23" s="20">
        <v>0</v>
      </c>
    </row>
    <row r="24" spans="1:10" ht="12.75">
      <c r="A24" s="11"/>
      <c r="B24" s="4"/>
      <c r="C24" s="5"/>
      <c r="D24" s="5"/>
      <c r="E24" s="14"/>
      <c r="F24" s="6" t="s">
        <v>15</v>
      </c>
      <c r="G24" s="8">
        <f t="shared" si="0"/>
        <v>242629.2</v>
      </c>
      <c r="H24" s="8">
        <v>0</v>
      </c>
      <c r="I24" s="8">
        <v>242629.2</v>
      </c>
      <c r="J24" s="8"/>
    </row>
    <row r="25" spans="1:10" ht="37.5" customHeight="1">
      <c r="A25" s="11">
        <v>5</v>
      </c>
      <c r="B25" s="4" t="s">
        <v>84</v>
      </c>
      <c r="C25" s="5" t="s">
        <v>16</v>
      </c>
      <c r="D25" s="5" t="s">
        <v>69</v>
      </c>
      <c r="E25" s="14" t="s">
        <v>11</v>
      </c>
      <c r="F25" s="6" t="s">
        <v>17</v>
      </c>
      <c r="G25" s="8"/>
      <c r="H25" s="8"/>
      <c r="I25" s="8"/>
      <c r="J25" s="8"/>
    </row>
    <row r="26" spans="1:10" ht="12.75">
      <c r="A26" s="11"/>
      <c r="B26" s="4"/>
      <c r="C26" s="5"/>
      <c r="D26" s="5"/>
      <c r="E26" s="14"/>
      <c r="F26" s="22">
        <v>2011</v>
      </c>
      <c r="G26" s="20">
        <f t="shared" si="0"/>
        <v>1500</v>
      </c>
      <c r="H26" s="20"/>
      <c r="I26" s="20">
        <v>1500</v>
      </c>
      <c r="J26" s="20"/>
    </row>
    <row r="27" spans="1:10" ht="12.75">
      <c r="A27" s="11"/>
      <c r="B27" s="4"/>
      <c r="C27" s="5"/>
      <c r="D27" s="5"/>
      <c r="E27" s="14"/>
      <c r="F27" s="26">
        <v>2012</v>
      </c>
      <c r="G27" s="24">
        <f t="shared" si="0"/>
        <v>1500</v>
      </c>
      <c r="H27" s="24"/>
      <c r="I27" s="24">
        <v>1500</v>
      </c>
      <c r="J27" s="24"/>
    </row>
    <row r="28" spans="1:10" ht="12.75">
      <c r="A28" s="11"/>
      <c r="B28" s="4"/>
      <c r="C28" s="5"/>
      <c r="D28" s="5"/>
      <c r="E28" s="14"/>
      <c r="F28" s="48">
        <v>2013</v>
      </c>
      <c r="G28" s="49">
        <f t="shared" si="0"/>
        <v>1500</v>
      </c>
      <c r="H28" s="49"/>
      <c r="I28" s="49">
        <v>1500</v>
      </c>
      <c r="J28" s="49"/>
    </row>
    <row r="29" spans="1:10" ht="36.75" customHeight="1">
      <c r="A29" s="11">
        <v>6</v>
      </c>
      <c r="B29" s="4" t="s">
        <v>85</v>
      </c>
      <c r="C29" s="5" t="s">
        <v>19</v>
      </c>
      <c r="D29" s="5" t="s">
        <v>54</v>
      </c>
      <c r="E29" s="14" t="s">
        <v>18</v>
      </c>
      <c r="F29" s="6" t="s">
        <v>17</v>
      </c>
      <c r="G29" s="8"/>
      <c r="H29" s="8"/>
      <c r="I29" s="8"/>
      <c r="J29" s="8"/>
    </row>
    <row r="30" spans="1:10" ht="12.75">
      <c r="A30" s="11"/>
      <c r="B30" s="4"/>
      <c r="C30" s="5"/>
      <c r="D30" s="5"/>
      <c r="E30" s="14"/>
      <c r="F30" s="22">
        <v>2011</v>
      </c>
      <c r="G30" s="20">
        <f t="shared" si="0"/>
        <v>1270.6</v>
      </c>
      <c r="H30" s="20"/>
      <c r="I30" s="20">
        <v>1270.6</v>
      </c>
      <c r="J30" s="20"/>
    </row>
    <row r="31" spans="1:10" ht="12.75">
      <c r="A31" s="11"/>
      <c r="B31" s="4"/>
      <c r="C31" s="5"/>
      <c r="D31" s="5"/>
      <c r="E31" s="14"/>
      <c r="F31" s="26">
        <v>2012</v>
      </c>
      <c r="G31" s="24">
        <f t="shared" si="0"/>
        <v>351</v>
      </c>
      <c r="H31" s="24"/>
      <c r="I31" s="24">
        <v>351</v>
      </c>
      <c r="J31" s="24"/>
    </row>
    <row r="32" spans="1:10" ht="12.75">
      <c r="A32" s="11"/>
      <c r="B32" s="4"/>
      <c r="C32" s="5"/>
      <c r="D32" s="5"/>
      <c r="E32" s="14"/>
      <c r="F32" s="48">
        <v>2013</v>
      </c>
      <c r="G32" s="49">
        <f t="shared" si="0"/>
        <v>333.5</v>
      </c>
      <c r="H32" s="49"/>
      <c r="I32" s="49">
        <v>333.5</v>
      </c>
      <c r="J32" s="49"/>
    </row>
    <row r="33" spans="1:10" ht="48" customHeight="1">
      <c r="A33" s="11">
        <v>7</v>
      </c>
      <c r="B33" s="4" t="s">
        <v>86</v>
      </c>
      <c r="C33" s="5" t="s">
        <v>20</v>
      </c>
      <c r="D33" s="5"/>
      <c r="E33" s="14" t="s">
        <v>21</v>
      </c>
      <c r="F33" s="6" t="s">
        <v>22</v>
      </c>
      <c r="G33" s="8"/>
      <c r="H33" s="8"/>
      <c r="I33" s="8"/>
      <c r="J33" s="8"/>
    </row>
    <row r="34" spans="1:10" ht="12.75">
      <c r="A34" s="11"/>
      <c r="B34" s="4"/>
      <c r="C34" s="5"/>
      <c r="D34" s="5"/>
      <c r="E34" s="14"/>
      <c r="F34" s="22">
        <v>2011</v>
      </c>
      <c r="G34" s="20">
        <f t="shared" si="0"/>
        <v>46403.9</v>
      </c>
      <c r="H34" s="20">
        <v>15767</v>
      </c>
      <c r="I34" s="20">
        <v>25648</v>
      </c>
      <c r="J34" s="20">
        <v>4988.9</v>
      </c>
    </row>
    <row r="35" spans="1:10" ht="12.75">
      <c r="A35" s="11"/>
      <c r="B35" s="4"/>
      <c r="C35" s="5"/>
      <c r="D35" s="5"/>
      <c r="E35" s="14"/>
      <c r="F35" s="26">
        <v>2012</v>
      </c>
      <c r="G35" s="24">
        <f t="shared" si="0"/>
        <v>58941.1</v>
      </c>
      <c r="H35" s="24">
        <v>15767</v>
      </c>
      <c r="I35" s="24">
        <v>37846</v>
      </c>
      <c r="J35" s="24">
        <v>5328.1</v>
      </c>
    </row>
    <row r="36" spans="1:10" ht="12.75">
      <c r="A36" s="11"/>
      <c r="B36" s="4"/>
      <c r="C36" s="5"/>
      <c r="D36" s="5"/>
      <c r="E36" s="14"/>
      <c r="F36" s="48">
        <v>2013</v>
      </c>
      <c r="G36" s="49">
        <f t="shared" si="0"/>
        <v>62625</v>
      </c>
      <c r="H36" s="49">
        <v>15767</v>
      </c>
      <c r="I36" s="49">
        <v>41183.5</v>
      </c>
      <c r="J36" s="49">
        <v>5674.5</v>
      </c>
    </row>
    <row r="37" spans="1:10" ht="12.75">
      <c r="A37" s="11"/>
      <c r="B37" s="4"/>
      <c r="C37" s="5"/>
      <c r="D37" s="5"/>
      <c r="E37" s="14"/>
      <c r="F37" s="28">
        <v>2014</v>
      </c>
      <c r="G37" s="29">
        <f t="shared" si="0"/>
        <v>64025.2</v>
      </c>
      <c r="H37" s="29">
        <v>15767</v>
      </c>
      <c r="I37" s="29">
        <v>42186.5</v>
      </c>
      <c r="J37" s="29">
        <v>6071.7</v>
      </c>
    </row>
    <row r="38" spans="1:10" ht="12.75">
      <c r="A38" s="11"/>
      <c r="B38" s="4"/>
      <c r="C38" s="5"/>
      <c r="D38" s="5"/>
      <c r="E38" s="14"/>
      <c r="F38" s="32">
        <v>2015</v>
      </c>
      <c r="G38" s="33">
        <f t="shared" si="0"/>
        <v>65300.2</v>
      </c>
      <c r="H38" s="33">
        <v>15767</v>
      </c>
      <c r="I38" s="33">
        <v>43036.5</v>
      </c>
      <c r="J38" s="33">
        <v>6496.7</v>
      </c>
    </row>
    <row r="39" spans="1:10" ht="37.5" customHeight="1">
      <c r="A39" s="11">
        <v>8</v>
      </c>
      <c r="B39" s="4" t="s">
        <v>87</v>
      </c>
      <c r="C39" s="5" t="s">
        <v>40</v>
      </c>
      <c r="D39" s="5" t="s">
        <v>23</v>
      </c>
      <c r="E39" s="14" t="s">
        <v>11</v>
      </c>
      <c r="F39" s="6" t="s">
        <v>17</v>
      </c>
      <c r="G39" s="8"/>
      <c r="H39" s="8"/>
      <c r="I39" s="8"/>
      <c r="J39" s="8"/>
    </row>
    <row r="40" spans="1:10" ht="12.75">
      <c r="A40" s="11"/>
      <c r="B40" s="4"/>
      <c r="C40" s="5"/>
      <c r="D40" s="5"/>
      <c r="E40" s="14"/>
      <c r="F40" s="22">
        <v>2011</v>
      </c>
      <c r="G40" s="20">
        <v>200</v>
      </c>
      <c r="H40" s="20"/>
      <c r="I40" s="20">
        <v>200</v>
      </c>
      <c r="J40" s="20"/>
    </row>
    <row r="41" spans="1:10" ht="12.75">
      <c r="A41" s="11"/>
      <c r="B41" s="4"/>
      <c r="C41" s="5"/>
      <c r="D41" s="5"/>
      <c r="E41" s="14"/>
      <c r="F41" s="26">
        <v>2012</v>
      </c>
      <c r="G41" s="24">
        <v>260</v>
      </c>
      <c r="H41" s="24"/>
      <c r="I41" s="24">
        <v>260</v>
      </c>
      <c r="J41" s="24"/>
    </row>
    <row r="42" spans="1:10" ht="12.75">
      <c r="A42" s="11"/>
      <c r="B42" s="4"/>
      <c r="C42" s="5"/>
      <c r="D42" s="5"/>
      <c r="E42" s="14"/>
      <c r="F42" s="48">
        <v>2013</v>
      </c>
      <c r="G42" s="49">
        <v>315</v>
      </c>
      <c r="H42" s="49"/>
      <c r="I42" s="49">
        <v>315</v>
      </c>
      <c r="J42" s="49"/>
    </row>
    <row r="43" spans="1:10" ht="39" customHeight="1">
      <c r="A43" s="11">
        <v>9</v>
      </c>
      <c r="B43" s="4" t="s">
        <v>88</v>
      </c>
      <c r="C43" s="5" t="s">
        <v>47</v>
      </c>
      <c r="D43" s="5" t="s">
        <v>48</v>
      </c>
      <c r="E43" s="14" t="s">
        <v>21</v>
      </c>
      <c r="F43" s="6" t="s">
        <v>22</v>
      </c>
      <c r="G43" s="8"/>
      <c r="H43" s="8"/>
      <c r="I43" s="8"/>
      <c r="J43" s="8"/>
    </row>
    <row r="44" spans="1:10" ht="12.75">
      <c r="A44" s="11"/>
      <c r="B44" s="4"/>
      <c r="C44" s="5"/>
      <c r="D44" s="5"/>
      <c r="E44" s="14"/>
      <c r="F44" s="22">
        <v>2011</v>
      </c>
      <c r="G44" s="20">
        <f>H44+I44+J44</f>
        <v>2328.5</v>
      </c>
      <c r="H44" s="20">
        <v>0</v>
      </c>
      <c r="I44" s="20">
        <v>2328.5</v>
      </c>
      <c r="J44" s="20"/>
    </row>
    <row r="45" spans="1:10" ht="12.75">
      <c r="A45" s="11"/>
      <c r="B45" s="4"/>
      <c r="C45" s="5"/>
      <c r="D45" s="5"/>
      <c r="E45" s="14"/>
      <c r="F45" s="26">
        <v>2012</v>
      </c>
      <c r="G45" s="24">
        <f>H45+I45+J45</f>
        <v>25938</v>
      </c>
      <c r="H45" s="24">
        <v>3290</v>
      </c>
      <c r="I45" s="24">
        <v>22648</v>
      </c>
      <c r="J45" s="24"/>
    </row>
    <row r="46" spans="1:10" ht="12.75">
      <c r="A46" s="11"/>
      <c r="B46" s="4"/>
      <c r="C46" s="5"/>
      <c r="D46" s="5"/>
      <c r="E46" s="14"/>
      <c r="F46" s="48">
        <v>2013</v>
      </c>
      <c r="G46" s="49">
        <f>H46+I46+J46</f>
        <v>28830</v>
      </c>
      <c r="H46" s="49">
        <v>3000</v>
      </c>
      <c r="I46" s="49">
        <v>25830</v>
      </c>
      <c r="J46" s="49"/>
    </row>
    <row r="47" spans="1:10" ht="12.75">
      <c r="A47" s="11"/>
      <c r="B47" s="4"/>
      <c r="C47" s="5"/>
      <c r="D47" s="5"/>
      <c r="E47" s="14"/>
      <c r="F47" s="28">
        <v>2014</v>
      </c>
      <c r="G47" s="29">
        <f>H47+I47+J47</f>
        <v>26310</v>
      </c>
      <c r="H47" s="29">
        <v>3290</v>
      </c>
      <c r="I47" s="29">
        <v>23020</v>
      </c>
      <c r="J47" s="29"/>
    </row>
    <row r="48" spans="1:10" ht="12.75">
      <c r="A48" s="11"/>
      <c r="B48" s="4"/>
      <c r="C48" s="5"/>
      <c r="D48" s="5"/>
      <c r="E48" s="14"/>
      <c r="F48" s="32">
        <v>2015</v>
      </c>
      <c r="G48" s="33">
        <f>H48+I48+J48</f>
        <v>26930</v>
      </c>
      <c r="H48" s="33">
        <v>3000</v>
      </c>
      <c r="I48" s="33">
        <v>23930</v>
      </c>
      <c r="J48" s="33"/>
    </row>
    <row r="49" spans="1:10" ht="62.25" customHeight="1">
      <c r="A49" s="11">
        <v>10</v>
      </c>
      <c r="B49" s="4" t="s">
        <v>89</v>
      </c>
      <c r="C49" s="5" t="s">
        <v>24</v>
      </c>
      <c r="D49" s="5" t="s">
        <v>68</v>
      </c>
      <c r="E49" s="14" t="s">
        <v>75</v>
      </c>
      <c r="F49" s="6" t="s">
        <v>22</v>
      </c>
      <c r="G49" s="8"/>
      <c r="H49" s="8"/>
      <c r="I49" s="8"/>
      <c r="J49" s="8"/>
    </row>
    <row r="50" spans="1:10" ht="12.75">
      <c r="A50" s="11"/>
      <c r="B50" s="4"/>
      <c r="C50" s="5"/>
      <c r="D50" s="5"/>
      <c r="E50" s="14"/>
      <c r="F50" s="22">
        <v>2011</v>
      </c>
      <c r="G50" s="20">
        <f aca="true" t="shared" si="1" ref="G50:G82">H50+I50+J50</f>
        <v>0</v>
      </c>
      <c r="H50" s="20">
        <v>0</v>
      </c>
      <c r="I50" s="20">
        <v>0</v>
      </c>
      <c r="J50" s="20"/>
    </row>
    <row r="51" spans="1:10" ht="12.75">
      <c r="A51" s="11"/>
      <c r="B51" s="4"/>
      <c r="C51" s="5"/>
      <c r="D51" s="5"/>
      <c r="E51" s="14"/>
      <c r="F51" s="26">
        <v>2012</v>
      </c>
      <c r="G51" s="24">
        <f t="shared" si="1"/>
        <v>4500</v>
      </c>
      <c r="H51" s="24">
        <v>4050</v>
      </c>
      <c r="I51" s="24">
        <v>450</v>
      </c>
      <c r="J51" s="24"/>
    </row>
    <row r="52" spans="1:10" ht="12.75">
      <c r="A52" s="11"/>
      <c r="B52" s="4"/>
      <c r="C52" s="5"/>
      <c r="D52" s="5"/>
      <c r="E52" s="14"/>
      <c r="F52" s="48">
        <v>2013</v>
      </c>
      <c r="G52" s="49">
        <f t="shared" si="1"/>
        <v>18300</v>
      </c>
      <c r="H52" s="49">
        <v>16470</v>
      </c>
      <c r="I52" s="49">
        <v>1830</v>
      </c>
      <c r="J52" s="49"/>
    </row>
    <row r="53" spans="1:10" ht="12.75">
      <c r="A53" s="11"/>
      <c r="B53" s="4"/>
      <c r="C53" s="5"/>
      <c r="D53" s="5"/>
      <c r="E53" s="14"/>
      <c r="F53" s="28">
        <v>2014</v>
      </c>
      <c r="G53" s="29">
        <f t="shared" si="1"/>
        <v>6000</v>
      </c>
      <c r="H53" s="29">
        <v>5400</v>
      </c>
      <c r="I53" s="29">
        <v>600</v>
      </c>
      <c r="J53" s="29"/>
    </row>
    <row r="54" spans="1:10" ht="12.75">
      <c r="A54" s="11"/>
      <c r="B54" s="4"/>
      <c r="C54" s="5"/>
      <c r="D54" s="5"/>
      <c r="E54" s="14"/>
      <c r="F54" s="32">
        <v>2015</v>
      </c>
      <c r="G54" s="33">
        <f t="shared" si="1"/>
        <v>4000</v>
      </c>
      <c r="H54" s="33">
        <v>3600</v>
      </c>
      <c r="I54" s="33">
        <v>400</v>
      </c>
      <c r="J54" s="33"/>
    </row>
    <row r="55" spans="1:10" ht="51" customHeight="1">
      <c r="A55" s="11">
        <v>11</v>
      </c>
      <c r="B55" s="4" t="s">
        <v>90</v>
      </c>
      <c r="C55" s="5" t="s">
        <v>25</v>
      </c>
      <c r="D55" s="5"/>
      <c r="E55" s="14" t="s">
        <v>26</v>
      </c>
      <c r="F55" s="6" t="s">
        <v>22</v>
      </c>
      <c r="G55" s="8"/>
      <c r="H55" s="8"/>
      <c r="I55" s="8"/>
      <c r="J55" s="8"/>
    </row>
    <row r="56" spans="1:10" ht="12.75">
      <c r="A56" s="11"/>
      <c r="B56" s="4"/>
      <c r="C56" s="5"/>
      <c r="D56" s="5"/>
      <c r="E56" s="14"/>
      <c r="F56" s="22">
        <v>2011</v>
      </c>
      <c r="G56" s="20">
        <f t="shared" si="1"/>
        <v>86025</v>
      </c>
      <c r="H56" s="20"/>
      <c r="I56" s="20">
        <v>23230</v>
      </c>
      <c r="J56" s="20">
        <v>62795</v>
      </c>
    </row>
    <row r="57" spans="1:10" ht="12.75">
      <c r="A57" s="11"/>
      <c r="B57" s="4"/>
      <c r="C57" s="5"/>
      <c r="D57" s="5"/>
      <c r="E57" s="14"/>
      <c r="F57" s="26">
        <v>2012</v>
      </c>
      <c r="G57" s="24">
        <f t="shared" si="1"/>
        <v>129110</v>
      </c>
      <c r="H57" s="24"/>
      <c r="I57" s="24">
        <v>34860</v>
      </c>
      <c r="J57" s="24">
        <v>94250</v>
      </c>
    </row>
    <row r="58" spans="1:10" ht="12.75">
      <c r="A58" s="11"/>
      <c r="B58" s="4"/>
      <c r="C58" s="5"/>
      <c r="D58" s="5"/>
      <c r="E58" s="14"/>
      <c r="F58" s="48">
        <v>2013</v>
      </c>
      <c r="G58" s="49">
        <f t="shared" si="1"/>
        <v>112850</v>
      </c>
      <c r="H58" s="49"/>
      <c r="I58" s="49">
        <v>30470</v>
      </c>
      <c r="J58" s="49">
        <v>82380</v>
      </c>
    </row>
    <row r="59" spans="1:10" ht="12.75">
      <c r="A59" s="11"/>
      <c r="B59" s="4"/>
      <c r="C59" s="5"/>
      <c r="D59" s="5"/>
      <c r="E59" s="14"/>
      <c r="F59" s="28">
        <v>2014</v>
      </c>
      <c r="G59" s="29">
        <f t="shared" si="1"/>
        <v>126030</v>
      </c>
      <c r="H59" s="29"/>
      <c r="I59" s="29">
        <v>34028</v>
      </c>
      <c r="J59" s="29">
        <v>92002</v>
      </c>
    </row>
    <row r="60" spans="1:10" ht="12.75">
      <c r="A60" s="11"/>
      <c r="B60" s="4"/>
      <c r="C60" s="5"/>
      <c r="D60" s="5"/>
      <c r="E60" s="14"/>
      <c r="F60" s="32">
        <v>2015</v>
      </c>
      <c r="G60" s="33">
        <f t="shared" si="1"/>
        <v>123450</v>
      </c>
      <c r="H60" s="33"/>
      <c r="I60" s="33">
        <v>33331</v>
      </c>
      <c r="J60" s="33">
        <v>90119</v>
      </c>
    </row>
    <row r="61" spans="1:10" ht="12.75">
      <c r="A61" s="11"/>
      <c r="B61" s="4"/>
      <c r="C61" s="5"/>
      <c r="D61" s="5"/>
      <c r="E61" s="14"/>
      <c r="F61" s="6" t="s">
        <v>27</v>
      </c>
      <c r="G61" s="8">
        <f t="shared" si="1"/>
        <v>1679660</v>
      </c>
      <c r="H61" s="8"/>
      <c r="I61" s="8">
        <v>453508</v>
      </c>
      <c r="J61" s="8">
        <v>1226152</v>
      </c>
    </row>
    <row r="62" spans="1:10" ht="39" customHeight="1">
      <c r="A62" s="11">
        <v>12</v>
      </c>
      <c r="B62" s="4" t="s">
        <v>91</v>
      </c>
      <c r="C62" s="5" t="s">
        <v>10</v>
      </c>
      <c r="D62" s="5" t="s">
        <v>74</v>
      </c>
      <c r="E62" s="14" t="s">
        <v>18</v>
      </c>
      <c r="F62" s="6" t="s">
        <v>22</v>
      </c>
      <c r="G62" s="8"/>
      <c r="H62" s="8"/>
      <c r="I62" s="8"/>
      <c r="J62" s="8"/>
    </row>
    <row r="63" spans="1:10" ht="12.75">
      <c r="A63" s="11"/>
      <c r="B63" s="4"/>
      <c r="C63" s="5"/>
      <c r="D63" s="5"/>
      <c r="E63" s="14"/>
      <c r="F63" s="22">
        <v>2011</v>
      </c>
      <c r="G63" s="20">
        <f t="shared" si="1"/>
        <v>17971.2</v>
      </c>
      <c r="H63" s="20">
        <v>13478.4</v>
      </c>
      <c r="I63" s="20">
        <v>4492.8</v>
      </c>
      <c r="J63" s="20"/>
    </row>
    <row r="64" spans="1:10" ht="12.75">
      <c r="A64" s="11"/>
      <c r="B64" s="4"/>
      <c r="C64" s="5"/>
      <c r="D64" s="5"/>
      <c r="E64" s="14"/>
      <c r="F64" s="26">
        <v>2012</v>
      </c>
      <c r="G64" s="24">
        <f t="shared" si="1"/>
        <v>21528.9</v>
      </c>
      <c r="H64" s="24">
        <v>16143.9</v>
      </c>
      <c r="I64" s="24">
        <v>5385</v>
      </c>
      <c r="J64" s="24"/>
    </row>
    <row r="65" spans="1:10" ht="12.75">
      <c r="A65" s="11"/>
      <c r="B65" s="4"/>
      <c r="C65" s="5"/>
      <c r="D65" s="5"/>
      <c r="E65" s="14"/>
      <c r="F65" s="48">
        <v>2013</v>
      </c>
      <c r="G65" s="49">
        <f t="shared" si="1"/>
        <v>22742.4</v>
      </c>
      <c r="H65" s="49">
        <v>17054.4</v>
      </c>
      <c r="I65" s="49">
        <v>5688</v>
      </c>
      <c r="J65" s="49"/>
    </row>
    <row r="66" spans="1:10" ht="12.75">
      <c r="A66" s="11"/>
      <c r="B66" s="4"/>
      <c r="C66" s="5"/>
      <c r="D66" s="5"/>
      <c r="E66" s="14"/>
      <c r="F66" s="28">
        <v>2014</v>
      </c>
      <c r="G66" s="29">
        <f t="shared" si="1"/>
        <v>23946.8</v>
      </c>
      <c r="H66" s="29">
        <v>17956.8</v>
      </c>
      <c r="I66" s="29">
        <v>5990</v>
      </c>
      <c r="J66" s="29"/>
    </row>
    <row r="67" spans="1:10" ht="12.75">
      <c r="A67" s="11"/>
      <c r="B67" s="4"/>
      <c r="C67" s="5"/>
      <c r="D67" s="5"/>
      <c r="E67" s="14"/>
      <c r="F67" s="32">
        <v>2015</v>
      </c>
      <c r="G67" s="33">
        <f t="shared" si="1"/>
        <v>25769.8</v>
      </c>
      <c r="H67" s="33">
        <v>19324.8</v>
      </c>
      <c r="I67" s="33">
        <v>6445</v>
      </c>
      <c r="J67" s="33"/>
    </row>
    <row r="68" spans="1:10" ht="63" customHeight="1">
      <c r="A68" s="11">
        <v>13</v>
      </c>
      <c r="B68" s="4" t="s">
        <v>92</v>
      </c>
      <c r="C68" s="5" t="s">
        <v>28</v>
      </c>
      <c r="D68" s="5" t="s">
        <v>66</v>
      </c>
      <c r="E68" s="14" t="s">
        <v>29</v>
      </c>
      <c r="F68" s="6" t="s">
        <v>30</v>
      </c>
      <c r="G68" s="8"/>
      <c r="H68" s="8"/>
      <c r="I68" s="8"/>
      <c r="J68" s="8"/>
    </row>
    <row r="69" spans="1:10" ht="12.75">
      <c r="A69" s="11"/>
      <c r="B69" s="4"/>
      <c r="C69" s="5"/>
      <c r="D69" s="5"/>
      <c r="E69" s="14"/>
      <c r="F69" s="26">
        <v>2012</v>
      </c>
      <c r="G69" s="24">
        <f t="shared" si="1"/>
        <v>1969.5</v>
      </c>
      <c r="H69" s="24">
        <v>525</v>
      </c>
      <c r="I69" s="24">
        <v>1184.5</v>
      </c>
      <c r="J69" s="24">
        <v>260</v>
      </c>
    </row>
    <row r="70" spans="1:10" ht="12.75">
      <c r="A70" s="11"/>
      <c r="B70" s="4"/>
      <c r="C70" s="5"/>
      <c r="D70" s="5"/>
      <c r="E70" s="14"/>
      <c r="F70" s="48">
        <v>2013</v>
      </c>
      <c r="G70" s="49">
        <f t="shared" si="1"/>
        <v>1550</v>
      </c>
      <c r="H70" s="49">
        <v>470</v>
      </c>
      <c r="I70" s="49">
        <v>40</v>
      </c>
      <c r="J70" s="49">
        <v>1040</v>
      </c>
    </row>
    <row r="71" spans="1:10" ht="12.75">
      <c r="A71" s="11"/>
      <c r="B71" s="4"/>
      <c r="C71" s="5"/>
      <c r="D71" s="5"/>
      <c r="E71" s="14"/>
      <c r="F71" s="28">
        <v>2014</v>
      </c>
      <c r="G71" s="29">
        <f t="shared" si="1"/>
        <v>505</v>
      </c>
      <c r="H71" s="29">
        <v>395</v>
      </c>
      <c r="I71" s="29">
        <v>55</v>
      </c>
      <c r="J71" s="29">
        <v>55</v>
      </c>
    </row>
    <row r="72" spans="1:10" ht="12.75">
      <c r="A72" s="11"/>
      <c r="B72" s="4"/>
      <c r="C72" s="5"/>
      <c r="D72" s="5"/>
      <c r="E72" s="14"/>
      <c r="F72" s="32">
        <v>2015</v>
      </c>
      <c r="G72" s="33">
        <f t="shared" si="1"/>
        <v>23258</v>
      </c>
      <c r="H72" s="33">
        <v>11275</v>
      </c>
      <c r="I72" s="33">
        <v>11753</v>
      </c>
      <c r="J72" s="33">
        <v>230</v>
      </c>
    </row>
    <row r="73" spans="1:10" ht="51" customHeight="1">
      <c r="A73" s="11">
        <v>14</v>
      </c>
      <c r="B73" s="4" t="s">
        <v>93</v>
      </c>
      <c r="C73" s="5" t="s">
        <v>31</v>
      </c>
      <c r="D73" s="5" t="s">
        <v>125</v>
      </c>
      <c r="E73" s="14" t="s">
        <v>29</v>
      </c>
      <c r="F73" s="6" t="s">
        <v>30</v>
      </c>
      <c r="G73" s="8"/>
      <c r="H73" s="8"/>
      <c r="I73" s="8"/>
      <c r="J73" s="8"/>
    </row>
    <row r="74" spans="1:10" ht="12.75">
      <c r="A74" s="11"/>
      <c r="B74" s="4"/>
      <c r="C74" s="5"/>
      <c r="D74" s="5"/>
      <c r="E74" s="14"/>
      <c r="F74" s="26">
        <v>2012</v>
      </c>
      <c r="G74" s="24">
        <f t="shared" si="1"/>
        <v>13150.68</v>
      </c>
      <c r="H74" s="24">
        <v>7317.64</v>
      </c>
      <c r="I74" s="24">
        <v>5714.94</v>
      </c>
      <c r="J74" s="24">
        <v>118.1</v>
      </c>
    </row>
    <row r="75" spans="1:10" ht="12.75">
      <c r="A75" s="11"/>
      <c r="B75" s="4"/>
      <c r="C75" s="5"/>
      <c r="D75" s="5"/>
      <c r="E75" s="14"/>
      <c r="F75" s="48">
        <v>2013</v>
      </c>
      <c r="G75" s="49">
        <f t="shared" si="1"/>
        <v>2362.94</v>
      </c>
      <c r="H75" s="49">
        <v>1982.64</v>
      </c>
      <c r="I75" s="49">
        <v>0</v>
      </c>
      <c r="J75" s="49">
        <v>380.3</v>
      </c>
    </row>
    <row r="76" spans="1:10" ht="12.75">
      <c r="A76" s="11"/>
      <c r="B76" s="4"/>
      <c r="C76" s="5"/>
      <c r="D76" s="5"/>
      <c r="E76" s="14"/>
      <c r="F76" s="28">
        <v>2014</v>
      </c>
      <c r="G76" s="29">
        <f t="shared" si="1"/>
        <v>1478.4</v>
      </c>
      <c r="H76" s="29">
        <v>1087</v>
      </c>
      <c r="I76" s="29">
        <v>0</v>
      </c>
      <c r="J76" s="29">
        <v>391.4</v>
      </c>
    </row>
    <row r="77" spans="1:10" ht="12.75">
      <c r="A77" s="11"/>
      <c r="B77" s="4"/>
      <c r="C77" s="5"/>
      <c r="D77" s="5"/>
      <c r="E77" s="14"/>
      <c r="F77" s="32">
        <v>2015</v>
      </c>
      <c r="G77" s="33">
        <f t="shared" si="1"/>
        <v>19100.64</v>
      </c>
      <c r="H77" s="33">
        <v>2495.64</v>
      </c>
      <c r="I77" s="33">
        <v>16112.5</v>
      </c>
      <c r="J77" s="33">
        <v>492.5</v>
      </c>
    </row>
    <row r="78" spans="1:10" ht="48.75" customHeight="1">
      <c r="A78" s="11">
        <v>15</v>
      </c>
      <c r="B78" s="4" t="s">
        <v>94</v>
      </c>
      <c r="C78" s="5" t="s">
        <v>49</v>
      </c>
      <c r="D78" s="5" t="s">
        <v>79</v>
      </c>
      <c r="E78" s="14" t="s">
        <v>11</v>
      </c>
      <c r="F78" s="6" t="s">
        <v>30</v>
      </c>
      <c r="G78" s="8"/>
      <c r="H78" s="8"/>
      <c r="I78" s="8"/>
      <c r="J78" s="8"/>
    </row>
    <row r="79" spans="1:10" ht="12.75">
      <c r="A79" s="11"/>
      <c r="B79" s="4"/>
      <c r="C79" s="5"/>
      <c r="D79" s="5"/>
      <c r="E79" s="14"/>
      <c r="F79" s="26">
        <v>2012</v>
      </c>
      <c r="G79" s="24">
        <f t="shared" si="1"/>
        <v>516.2</v>
      </c>
      <c r="H79" s="24">
        <v>258.1</v>
      </c>
      <c r="I79" s="24">
        <v>258.1</v>
      </c>
      <c r="J79" s="24"/>
    </row>
    <row r="80" spans="1:10" ht="12.75">
      <c r="A80" s="11"/>
      <c r="B80" s="4"/>
      <c r="C80" s="5"/>
      <c r="D80" s="5"/>
      <c r="E80" s="14"/>
      <c r="F80" s="48">
        <v>2013</v>
      </c>
      <c r="G80" s="49">
        <f t="shared" si="1"/>
        <v>516.2</v>
      </c>
      <c r="H80" s="49">
        <v>258.1</v>
      </c>
      <c r="I80" s="49">
        <v>258.1</v>
      </c>
      <c r="J80" s="49"/>
    </row>
    <row r="81" spans="1:10" ht="12.75">
      <c r="A81" s="11"/>
      <c r="B81" s="4"/>
      <c r="C81" s="5"/>
      <c r="D81" s="5"/>
      <c r="E81" s="14"/>
      <c r="F81" s="28">
        <v>2014</v>
      </c>
      <c r="G81" s="29">
        <f t="shared" si="1"/>
        <v>516.2</v>
      </c>
      <c r="H81" s="29">
        <v>258.1</v>
      </c>
      <c r="I81" s="29">
        <v>258.1</v>
      </c>
      <c r="J81" s="29"/>
    </row>
    <row r="82" spans="1:10" ht="12.75">
      <c r="A82" s="11"/>
      <c r="B82" s="4"/>
      <c r="C82" s="5"/>
      <c r="D82" s="5"/>
      <c r="E82" s="14"/>
      <c r="F82" s="32">
        <v>2015</v>
      </c>
      <c r="G82" s="33">
        <f t="shared" si="1"/>
        <v>516.2</v>
      </c>
      <c r="H82" s="33">
        <v>258.1</v>
      </c>
      <c r="I82" s="33">
        <v>258.1</v>
      </c>
      <c r="J82" s="33"/>
    </row>
    <row r="83" spans="1:10" ht="41.25" customHeight="1">
      <c r="A83" s="11">
        <v>16</v>
      </c>
      <c r="B83" s="4" t="s">
        <v>95</v>
      </c>
      <c r="C83" s="5" t="s">
        <v>32</v>
      </c>
      <c r="D83" s="5"/>
      <c r="E83" s="14" t="s">
        <v>55</v>
      </c>
      <c r="F83" s="6"/>
      <c r="G83" s="8"/>
      <c r="H83" s="8"/>
      <c r="I83" s="8"/>
      <c r="J83" s="8"/>
    </row>
    <row r="84" spans="1:10" ht="64.5" customHeight="1">
      <c r="A84" s="11">
        <v>17</v>
      </c>
      <c r="B84" s="4" t="s">
        <v>96</v>
      </c>
      <c r="C84" s="5" t="s">
        <v>33</v>
      </c>
      <c r="D84" s="5"/>
      <c r="E84" s="14" t="s">
        <v>26</v>
      </c>
      <c r="F84" s="6" t="s">
        <v>22</v>
      </c>
      <c r="G84" s="8"/>
      <c r="H84" s="8"/>
      <c r="I84" s="8"/>
      <c r="J84" s="8"/>
    </row>
    <row r="85" spans="1:10" ht="12.75">
      <c r="A85" s="11"/>
      <c r="B85" s="4"/>
      <c r="C85" s="5"/>
      <c r="D85" s="5"/>
      <c r="E85" s="14"/>
      <c r="F85" s="22">
        <v>2011</v>
      </c>
      <c r="G85" s="20">
        <f aca="true" t="shared" si="2" ref="G85:G100">H85+I85+J85</f>
        <v>4840</v>
      </c>
      <c r="H85" s="20"/>
      <c r="I85" s="20">
        <v>4300</v>
      </c>
      <c r="J85" s="20">
        <v>540</v>
      </c>
    </row>
    <row r="86" spans="1:10" ht="12.75">
      <c r="A86" s="11"/>
      <c r="B86" s="4"/>
      <c r="C86" s="5"/>
      <c r="D86" s="5"/>
      <c r="E86" s="14"/>
      <c r="F86" s="26">
        <v>2012</v>
      </c>
      <c r="G86" s="24">
        <f t="shared" si="2"/>
        <v>5840</v>
      </c>
      <c r="H86" s="24"/>
      <c r="I86" s="24">
        <v>4800</v>
      </c>
      <c r="J86" s="24">
        <v>1040</v>
      </c>
    </row>
    <row r="87" spans="1:10" ht="12.75">
      <c r="A87" s="11"/>
      <c r="B87" s="4"/>
      <c r="C87" s="5"/>
      <c r="D87" s="5"/>
      <c r="E87" s="14"/>
      <c r="F87" s="48">
        <v>2013</v>
      </c>
      <c r="G87" s="49">
        <f t="shared" si="2"/>
        <v>5540</v>
      </c>
      <c r="H87" s="49"/>
      <c r="I87" s="49">
        <v>3500</v>
      </c>
      <c r="J87" s="49">
        <v>2040</v>
      </c>
    </row>
    <row r="88" spans="1:10" ht="12.75">
      <c r="A88" s="11"/>
      <c r="B88" s="4"/>
      <c r="C88" s="5"/>
      <c r="D88" s="5"/>
      <c r="E88" s="14"/>
      <c r="F88" s="28">
        <v>2014</v>
      </c>
      <c r="G88" s="29">
        <f t="shared" si="2"/>
        <v>2540</v>
      </c>
      <c r="H88" s="29"/>
      <c r="I88" s="29">
        <v>0</v>
      </c>
      <c r="J88" s="29">
        <v>2540</v>
      </c>
    </row>
    <row r="89" spans="1:10" ht="12.75">
      <c r="A89" s="11"/>
      <c r="B89" s="4"/>
      <c r="C89" s="5"/>
      <c r="D89" s="5"/>
      <c r="E89" s="14"/>
      <c r="F89" s="32">
        <v>2015</v>
      </c>
      <c r="G89" s="33">
        <f t="shared" si="2"/>
        <v>3040</v>
      </c>
      <c r="H89" s="33"/>
      <c r="I89" s="33">
        <v>0</v>
      </c>
      <c r="J89" s="33">
        <v>3040</v>
      </c>
    </row>
    <row r="90" spans="1:10" ht="51" customHeight="1">
      <c r="A90" s="11">
        <v>18</v>
      </c>
      <c r="B90" s="4" t="s">
        <v>97</v>
      </c>
      <c r="C90" s="5" t="s">
        <v>34</v>
      </c>
      <c r="D90" s="5" t="s">
        <v>72</v>
      </c>
      <c r="E90" s="14" t="s">
        <v>35</v>
      </c>
      <c r="F90" s="6" t="s">
        <v>30</v>
      </c>
      <c r="G90" s="8"/>
      <c r="H90" s="8"/>
      <c r="I90" s="8"/>
      <c r="J90" s="8"/>
    </row>
    <row r="91" spans="1:10" ht="12.75">
      <c r="A91" s="11"/>
      <c r="B91" s="4"/>
      <c r="C91" s="5"/>
      <c r="D91" s="5"/>
      <c r="E91" s="14"/>
      <c r="F91" s="26">
        <v>2012</v>
      </c>
      <c r="G91" s="24">
        <f t="shared" si="2"/>
        <v>4276.7</v>
      </c>
      <c r="H91" s="24">
        <v>0</v>
      </c>
      <c r="I91" s="24">
        <v>4276.7</v>
      </c>
      <c r="J91" s="24"/>
    </row>
    <row r="92" spans="1:10" ht="12.75">
      <c r="A92" s="11"/>
      <c r="B92" s="4"/>
      <c r="C92" s="5"/>
      <c r="D92" s="5"/>
      <c r="E92" s="14"/>
      <c r="F92" s="48">
        <v>2013</v>
      </c>
      <c r="G92" s="49">
        <f t="shared" si="2"/>
        <v>49016.9</v>
      </c>
      <c r="H92" s="49">
        <v>35821.4</v>
      </c>
      <c r="I92" s="49">
        <v>13195.5</v>
      </c>
      <c r="J92" s="49"/>
    </row>
    <row r="93" spans="1:10" ht="12.75">
      <c r="A93" s="11"/>
      <c r="B93" s="4"/>
      <c r="C93" s="5"/>
      <c r="D93" s="5"/>
      <c r="E93" s="14"/>
      <c r="F93" s="28">
        <v>2014</v>
      </c>
      <c r="G93" s="29">
        <f t="shared" si="2"/>
        <v>19934</v>
      </c>
      <c r="H93" s="29">
        <v>8474.4</v>
      </c>
      <c r="I93" s="29">
        <v>11459.6</v>
      </c>
      <c r="J93" s="29"/>
    </row>
    <row r="94" spans="1:10" ht="12.75">
      <c r="A94" s="11"/>
      <c r="B94" s="4"/>
      <c r="C94" s="5"/>
      <c r="D94" s="5"/>
      <c r="E94" s="14"/>
      <c r="F94" s="32">
        <v>2015</v>
      </c>
      <c r="G94" s="33">
        <f t="shared" si="2"/>
        <v>19215</v>
      </c>
      <c r="H94" s="33">
        <v>12760.2</v>
      </c>
      <c r="I94" s="33">
        <v>6454.8</v>
      </c>
      <c r="J94" s="33"/>
    </row>
    <row r="95" spans="1:10" ht="36" customHeight="1">
      <c r="A95" s="11">
        <v>19</v>
      </c>
      <c r="B95" s="4" t="s">
        <v>98</v>
      </c>
      <c r="C95" s="5" t="s">
        <v>36</v>
      </c>
      <c r="D95" s="5" t="s">
        <v>69</v>
      </c>
      <c r="E95" s="14" t="s">
        <v>11</v>
      </c>
      <c r="F95" s="6" t="s">
        <v>22</v>
      </c>
      <c r="G95" s="8"/>
      <c r="H95" s="8"/>
      <c r="I95" s="8"/>
      <c r="J95" s="8"/>
    </row>
    <row r="96" spans="1:10" ht="12.75">
      <c r="A96" s="11"/>
      <c r="B96" s="4"/>
      <c r="C96" s="5"/>
      <c r="D96" s="5"/>
      <c r="E96" s="14"/>
      <c r="F96" s="22">
        <v>2011</v>
      </c>
      <c r="G96" s="20">
        <f t="shared" si="2"/>
        <v>1708.5</v>
      </c>
      <c r="H96" s="20">
        <v>482.4</v>
      </c>
      <c r="I96" s="20">
        <v>1226.1</v>
      </c>
      <c r="J96" s="20"/>
    </row>
    <row r="97" spans="1:10" ht="12.75">
      <c r="A97" s="11"/>
      <c r="B97" s="4"/>
      <c r="C97" s="5"/>
      <c r="D97" s="5"/>
      <c r="E97" s="14"/>
      <c r="F97" s="26">
        <v>2012</v>
      </c>
      <c r="G97" s="24">
        <f t="shared" si="2"/>
        <v>1913.75</v>
      </c>
      <c r="H97" s="24">
        <v>540.35</v>
      </c>
      <c r="I97" s="24">
        <v>1373.4</v>
      </c>
      <c r="J97" s="24"/>
    </row>
    <row r="98" spans="1:10" ht="12.75">
      <c r="A98" s="11"/>
      <c r="B98" s="4"/>
      <c r="C98" s="5"/>
      <c r="D98" s="5"/>
      <c r="E98" s="14"/>
      <c r="F98" s="48">
        <v>2013</v>
      </c>
      <c r="G98" s="49">
        <f t="shared" si="2"/>
        <v>1573.3999999999999</v>
      </c>
      <c r="H98" s="49">
        <v>444.3</v>
      </c>
      <c r="I98" s="49">
        <v>1129.1</v>
      </c>
      <c r="J98" s="49"/>
    </row>
    <row r="99" spans="1:10" ht="12.75">
      <c r="A99" s="11"/>
      <c r="B99" s="4"/>
      <c r="C99" s="5"/>
      <c r="D99" s="5"/>
      <c r="E99" s="14"/>
      <c r="F99" s="28">
        <v>2014</v>
      </c>
      <c r="G99" s="29">
        <f t="shared" si="2"/>
        <v>1445.8999999999999</v>
      </c>
      <c r="H99" s="29">
        <v>408.3</v>
      </c>
      <c r="I99" s="29">
        <v>1037.6</v>
      </c>
      <c r="J99" s="29"/>
    </row>
    <row r="100" spans="1:10" ht="12.75">
      <c r="A100" s="11"/>
      <c r="B100" s="4"/>
      <c r="C100" s="5"/>
      <c r="D100" s="5"/>
      <c r="E100" s="14"/>
      <c r="F100" s="32">
        <v>2015</v>
      </c>
      <c r="G100" s="33">
        <f t="shared" si="2"/>
        <v>1858.4499999999998</v>
      </c>
      <c r="H100" s="33">
        <v>524.65</v>
      </c>
      <c r="I100" s="33">
        <v>1333.8</v>
      </c>
      <c r="J100" s="33"/>
    </row>
    <row r="101" spans="1:10" ht="62.25" customHeight="1">
      <c r="A101" s="11">
        <v>20</v>
      </c>
      <c r="B101" s="4" t="s">
        <v>99</v>
      </c>
      <c r="C101" s="5" t="s">
        <v>38</v>
      </c>
      <c r="D101" s="5" t="s">
        <v>78</v>
      </c>
      <c r="E101" s="14" t="s">
        <v>39</v>
      </c>
      <c r="F101" s="6" t="s">
        <v>30</v>
      </c>
      <c r="G101" s="40"/>
      <c r="H101" s="40"/>
      <c r="I101" s="40"/>
      <c r="J101" s="8"/>
    </row>
    <row r="102" spans="1:10" ht="12.75">
      <c r="A102" s="11"/>
      <c r="B102" s="4"/>
      <c r="C102" s="5"/>
      <c r="D102" s="5"/>
      <c r="E102" s="14"/>
      <c r="F102" s="26">
        <v>2012</v>
      </c>
      <c r="G102" s="42">
        <f aca="true" t="shared" si="3" ref="G102:G120">H102+I102+J102</f>
        <v>6981</v>
      </c>
      <c r="H102" s="42">
        <v>2791</v>
      </c>
      <c r="I102" s="42">
        <v>4190</v>
      </c>
      <c r="J102" s="24"/>
    </row>
    <row r="103" spans="1:10" ht="12.75">
      <c r="A103" s="11"/>
      <c r="B103" s="4"/>
      <c r="C103" s="5"/>
      <c r="D103" s="5"/>
      <c r="E103" s="14"/>
      <c r="F103" s="48">
        <v>2013</v>
      </c>
      <c r="G103" s="50">
        <f t="shared" si="3"/>
        <v>20374.89</v>
      </c>
      <c r="H103" s="50">
        <v>4736.76</v>
      </c>
      <c r="I103" s="50">
        <v>15638.13</v>
      </c>
      <c r="J103" s="49"/>
    </row>
    <row r="104" spans="1:10" ht="12.75">
      <c r="A104" s="11"/>
      <c r="B104" s="4"/>
      <c r="C104" s="5"/>
      <c r="D104" s="5"/>
      <c r="E104" s="14"/>
      <c r="F104" s="28">
        <v>2014</v>
      </c>
      <c r="G104" s="43">
        <f t="shared" si="3"/>
        <v>18941.89</v>
      </c>
      <c r="H104" s="43">
        <v>4736.76</v>
      </c>
      <c r="I104" s="43">
        <v>14205.13</v>
      </c>
      <c r="J104" s="29"/>
    </row>
    <row r="105" spans="1:10" ht="12.75">
      <c r="A105" s="11"/>
      <c r="B105" s="4"/>
      <c r="C105" s="5"/>
      <c r="D105" s="5"/>
      <c r="E105" s="14"/>
      <c r="F105" s="32">
        <v>2015</v>
      </c>
      <c r="G105" s="41">
        <f t="shared" si="3"/>
        <v>11941.89</v>
      </c>
      <c r="H105" s="41">
        <v>4736.76</v>
      </c>
      <c r="I105" s="41">
        <v>7205.13</v>
      </c>
      <c r="J105" s="33"/>
    </row>
    <row r="106" spans="1:10" ht="83.25" customHeight="1">
      <c r="A106" s="11">
        <v>21</v>
      </c>
      <c r="B106" s="4" t="s">
        <v>100</v>
      </c>
      <c r="C106" s="5" t="s">
        <v>44</v>
      </c>
      <c r="D106" s="5" t="s">
        <v>76</v>
      </c>
      <c r="E106" s="14" t="s">
        <v>13</v>
      </c>
      <c r="F106" s="6" t="s">
        <v>37</v>
      </c>
      <c r="G106" s="8"/>
      <c r="H106" s="8"/>
      <c r="I106" s="8"/>
      <c r="J106" s="8"/>
    </row>
    <row r="107" spans="1:10" ht="12.75">
      <c r="A107" s="11"/>
      <c r="B107" s="4"/>
      <c r="C107" s="5"/>
      <c r="D107" s="5"/>
      <c r="E107" s="14"/>
      <c r="F107" s="26">
        <v>2012</v>
      </c>
      <c r="G107" s="24">
        <f t="shared" si="3"/>
        <v>35280</v>
      </c>
      <c r="H107" s="24">
        <v>31752</v>
      </c>
      <c r="I107" s="24">
        <v>3528</v>
      </c>
      <c r="J107" s="24"/>
    </row>
    <row r="108" spans="1:10" ht="12.75">
      <c r="A108" s="11"/>
      <c r="B108" s="4"/>
      <c r="C108" s="5"/>
      <c r="D108" s="5"/>
      <c r="E108" s="14"/>
      <c r="F108" s="48">
        <v>2013</v>
      </c>
      <c r="G108" s="49">
        <f t="shared" si="3"/>
        <v>28560</v>
      </c>
      <c r="H108" s="49">
        <v>25704</v>
      </c>
      <c r="I108" s="49">
        <v>2856</v>
      </c>
      <c r="J108" s="49"/>
    </row>
    <row r="109" spans="1:10" ht="12.75">
      <c r="A109" s="11"/>
      <c r="B109" s="4"/>
      <c r="C109" s="5"/>
      <c r="D109" s="5"/>
      <c r="E109" s="14"/>
      <c r="F109" s="28">
        <v>2014</v>
      </c>
      <c r="G109" s="29">
        <f t="shared" si="3"/>
        <v>53550</v>
      </c>
      <c r="H109" s="29">
        <v>48195</v>
      </c>
      <c r="I109" s="29">
        <v>5355</v>
      </c>
      <c r="J109" s="29"/>
    </row>
    <row r="110" spans="1:10" ht="34.5" customHeight="1">
      <c r="A110" s="11">
        <v>22</v>
      </c>
      <c r="B110" s="4" t="s">
        <v>101</v>
      </c>
      <c r="C110" s="5" t="s">
        <v>45</v>
      </c>
      <c r="D110" s="5"/>
      <c r="E110" s="14"/>
      <c r="F110" s="6" t="s">
        <v>22</v>
      </c>
      <c r="G110" s="8"/>
      <c r="H110" s="8"/>
      <c r="I110" s="8"/>
      <c r="J110" s="8"/>
    </row>
    <row r="111" spans="1:10" ht="12.75">
      <c r="A111" s="11"/>
      <c r="B111" s="4"/>
      <c r="C111" s="5"/>
      <c r="D111" s="5"/>
      <c r="E111" s="14"/>
      <c r="F111" s="22">
        <v>2011</v>
      </c>
      <c r="G111" s="20">
        <f t="shared" si="3"/>
        <v>6483.2</v>
      </c>
      <c r="H111" s="20"/>
      <c r="I111" s="20">
        <v>5688.2</v>
      </c>
      <c r="J111" s="20">
        <v>795</v>
      </c>
    </row>
    <row r="112" spans="1:10" ht="12.75">
      <c r="A112" s="11"/>
      <c r="B112" s="4"/>
      <c r="C112" s="5"/>
      <c r="D112" s="5"/>
      <c r="E112" s="14"/>
      <c r="F112" s="26">
        <v>2012</v>
      </c>
      <c r="G112" s="24">
        <f t="shared" si="3"/>
        <v>4286.1</v>
      </c>
      <c r="H112" s="24"/>
      <c r="I112" s="24">
        <v>1131.8</v>
      </c>
      <c r="J112" s="24">
        <v>3154.3</v>
      </c>
    </row>
    <row r="113" spans="1:10" ht="12.75">
      <c r="A113" s="11"/>
      <c r="B113" s="4"/>
      <c r="C113" s="5"/>
      <c r="D113" s="5"/>
      <c r="E113" s="14"/>
      <c r="F113" s="48">
        <v>2013</v>
      </c>
      <c r="G113" s="49">
        <f t="shared" si="3"/>
        <v>51685.9</v>
      </c>
      <c r="H113" s="49"/>
      <c r="I113" s="49">
        <v>1488.9</v>
      </c>
      <c r="J113" s="49">
        <v>50197</v>
      </c>
    </row>
    <row r="114" spans="1:10" ht="12.75">
      <c r="A114" s="11"/>
      <c r="B114" s="4"/>
      <c r="C114" s="5"/>
      <c r="D114" s="5"/>
      <c r="E114" s="14"/>
      <c r="F114" s="28">
        <v>2014</v>
      </c>
      <c r="G114" s="29">
        <f t="shared" si="3"/>
        <v>23884.6</v>
      </c>
      <c r="H114" s="29"/>
      <c r="I114" s="29">
        <v>2639</v>
      </c>
      <c r="J114" s="29">
        <v>21245.6</v>
      </c>
    </row>
    <row r="115" spans="1:10" ht="12.75">
      <c r="A115" s="11"/>
      <c r="B115" s="4"/>
      <c r="C115" s="5"/>
      <c r="D115" s="5"/>
      <c r="E115" s="14"/>
      <c r="F115" s="32">
        <v>2015</v>
      </c>
      <c r="G115" s="33">
        <f t="shared" si="3"/>
        <v>8742.5</v>
      </c>
      <c r="H115" s="33"/>
      <c r="I115" s="33">
        <v>8342.5</v>
      </c>
      <c r="J115" s="33">
        <v>400</v>
      </c>
    </row>
    <row r="116" spans="1:10" ht="47.25" customHeight="1">
      <c r="A116" s="11">
        <v>23</v>
      </c>
      <c r="B116" s="4" t="s">
        <v>102</v>
      </c>
      <c r="C116" s="5" t="s">
        <v>46</v>
      </c>
      <c r="D116" s="5"/>
      <c r="E116" s="14" t="s">
        <v>56</v>
      </c>
      <c r="F116" s="6" t="s">
        <v>30</v>
      </c>
      <c r="G116" s="8"/>
      <c r="H116" s="8"/>
      <c r="I116" s="8"/>
      <c r="J116" s="8"/>
    </row>
    <row r="117" spans="1:10" ht="12.75">
      <c r="A117" s="11"/>
      <c r="B117" s="4"/>
      <c r="C117" s="5"/>
      <c r="D117" s="5"/>
      <c r="E117" s="14"/>
      <c r="F117" s="26">
        <v>2012</v>
      </c>
      <c r="G117" s="24">
        <f t="shared" si="3"/>
        <v>7122</v>
      </c>
      <c r="H117" s="24">
        <v>300</v>
      </c>
      <c r="I117" s="24">
        <v>6822</v>
      </c>
      <c r="J117" s="24"/>
    </row>
    <row r="118" spans="1:10" ht="12.75">
      <c r="A118" s="11"/>
      <c r="B118" s="4"/>
      <c r="C118" s="5"/>
      <c r="D118" s="5"/>
      <c r="E118" s="14"/>
      <c r="F118" s="48">
        <v>2013</v>
      </c>
      <c r="G118" s="49">
        <f t="shared" si="3"/>
        <v>110770</v>
      </c>
      <c r="H118" s="48">
        <v>98500</v>
      </c>
      <c r="I118" s="48">
        <v>12270</v>
      </c>
      <c r="J118" s="48"/>
    </row>
    <row r="119" spans="1:10" ht="12.75">
      <c r="A119" s="11"/>
      <c r="B119" s="4"/>
      <c r="C119" s="5"/>
      <c r="D119" s="5"/>
      <c r="E119" s="14"/>
      <c r="F119" s="28">
        <v>2014</v>
      </c>
      <c r="G119" s="29">
        <f t="shared" si="3"/>
        <v>118500</v>
      </c>
      <c r="H119" s="28">
        <v>105530</v>
      </c>
      <c r="I119" s="28">
        <v>12970</v>
      </c>
      <c r="J119" s="28"/>
    </row>
    <row r="120" spans="1:10" ht="12.75">
      <c r="A120" s="11"/>
      <c r="B120" s="4"/>
      <c r="C120" s="5"/>
      <c r="D120" s="5"/>
      <c r="E120" s="14"/>
      <c r="F120" s="32">
        <v>2015</v>
      </c>
      <c r="G120" s="33">
        <f t="shared" si="3"/>
        <v>98500</v>
      </c>
      <c r="H120" s="32">
        <v>87950</v>
      </c>
      <c r="I120" s="32">
        <v>10550</v>
      </c>
      <c r="J120" s="32"/>
    </row>
    <row r="121" spans="1:10" ht="67.5">
      <c r="A121" s="12">
        <v>24</v>
      </c>
      <c r="B121" s="71" t="s">
        <v>111</v>
      </c>
      <c r="C121" s="5" t="s">
        <v>57</v>
      </c>
      <c r="D121" s="5"/>
      <c r="E121" s="4" t="s">
        <v>13</v>
      </c>
      <c r="F121" s="7" t="s">
        <v>58</v>
      </c>
      <c r="G121" s="7"/>
      <c r="H121" s="7"/>
      <c r="I121" s="7"/>
      <c r="J121" s="7"/>
    </row>
    <row r="122" spans="1:10" ht="12.75">
      <c r="A122" s="12"/>
      <c r="B122" s="4"/>
      <c r="C122" s="5"/>
      <c r="D122" s="5"/>
      <c r="E122" s="4"/>
      <c r="F122" s="51">
        <v>2013</v>
      </c>
      <c r="G122" s="49">
        <f aca="true" t="shared" si="4" ref="G122:G142">H122+I122+J122</f>
        <v>8400</v>
      </c>
      <c r="H122" s="52"/>
      <c r="I122" s="52">
        <v>7560</v>
      </c>
      <c r="J122" s="51">
        <v>840</v>
      </c>
    </row>
    <row r="123" spans="1:10" ht="12.75">
      <c r="A123" s="12"/>
      <c r="B123" s="4"/>
      <c r="C123" s="5"/>
      <c r="D123" s="5"/>
      <c r="E123" s="4"/>
      <c r="F123" s="30">
        <v>2014</v>
      </c>
      <c r="G123" s="29">
        <f t="shared" si="4"/>
        <v>5376</v>
      </c>
      <c r="H123" s="31"/>
      <c r="I123" s="31">
        <v>4838.4</v>
      </c>
      <c r="J123" s="31">
        <v>537.6</v>
      </c>
    </row>
    <row r="124" spans="1:10" ht="12.75">
      <c r="A124" s="12"/>
      <c r="B124" s="4"/>
      <c r="C124" s="5"/>
      <c r="D124" s="5"/>
      <c r="E124" s="4"/>
      <c r="F124" s="36">
        <v>2015</v>
      </c>
      <c r="G124" s="33">
        <f t="shared" si="4"/>
        <v>4401</v>
      </c>
      <c r="H124" s="37"/>
      <c r="I124" s="37">
        <v>3960.9</v>
      </c>
      <c r="J124" s="37">
        <v>440.1</v>
      </c>
    </row>
    <row r="125" spans="1:10" ht="12.75">
      <c r="A125" s="12"/>
      <c r="B125" s="4"/>
      <c r="C125" s="5"/>
      <c r="D125" s="5"/>
      <c r="E125" s="4"/>
      <c r="F125" s="7">
        <v>2016</v>
      </c>
      <c r="G125" s="8">
        <f t="shared" si="4"/>
        <v>5196</v>
      </c>
      <c r="H125" s="9"/>
      <c r="I125" s="9">
        <v>4676.4</v>
      </c>
      <c r="J125" s="9">
        <v>519.6</v>
      </c>
    </row>
    <row r="126" spans="1:10" ht="12.75">
      <c r="A126" s="12"/>
      <c r="B126" s="4"/>
      <c r="C126" s="5"/>
      <c r="D126" s="5"/>
      <c r="E126" s="4"/>
      <c r="F126" s="7">
        <v>2017</v>
      </c>
      <c r="G126" s="8">
        <f t="shared" si="4"/>
        <v>4514</v>
      </c>
      <c r="H126" s="9"/>
      <c r="I126" s="9">
        <v>4062.6</v>
      </c>
      <c r="J126" s="9">
        <v>451.4</v>
      </c>
    </row>
    <row r="127" spans="1:10" ht="12.75">
      <c r="A127" s="12"/>
      <c r="B127" s="4"/>
      <c r="C127" s="5"/>
      <c r="D127" s="5"/>
      <c r="E127" s="4"/>
      <c r="F127" s="7">
        <v>2018</v>
      </c>
      <c r="G127" s="8">
        <f t="shared" si="4"/>
        <v>6025</v>
      </c>
      <c r="H127" s="9"/>
      <c r="I127" s="9">
        <v>5422.5</v>
      </c>
      <c r="J127" s="9">
        <v>602.5</v>
      </c>
    </row>
    <row r="128" spans="1:10" ht="30" customHeight="1">
      <c r="A128" s="12">
        <v>25</v>
      </c>
      <c r="B128" s="72" t="s">
        <v>103</v>
      </c>
      <c r="C128" s="5" t="s">
        <v>59</v>
      </c>
      <c r="D128" s="5"/>
      <c r="E128" s="4" t="s">
        <v>18</v>
      </c>
      <c r="F128" s="7" t="s">
        <v>60</v>
      </c>
      <c r="G128" s="8"/>
      <c r="H128" s="9"/>
      <c r="I128" s="9"/>
      <c r="J128" s="9"/>
    </row>
    <row r="129" spans="1:10" ht="12.75">
      <c r="A129" s="12"/>
      <c r="B129" s="4"/>
      <c r="C129" s="5"/>
      <c r="D129" s="5"/>
      <c r="E129" s="4"/>
      <c r="F129" s="51">
        <v>2013</v>
      </c>
      <c r="G129" s="49">
        <f t="shared" si="4"/>
        <v>372</v>
      </c>
      <c r="H129" s="53">
        <v>186</v>
      </c>
      <c r="I129" s="53">
        <v>186</v>
      </c>
      <c r="J129" s="53"/>
    </row>
    <row r="130" spans="1:10" ht="12.75">
      <c r="A130" s="12"/>
      <c r="B130" s="4"/>
      <c r="C130" s="5"/>
      <c r="D130" s="5"/>
      <c r="E130" s="4"/>
      <c r="F130" s="30">
        <v>2014</v>
      </c>
      <c r="G130" s="29">
        <f t="shared" si="4"/>
        <v>483.6</v>
      </c>
      <c r="H130" s="31">
        <v>241.8</v>
      </c>
      <c r="I130" s="31">
        <v>241.8</v>
      </c>
      <c r="J130" s="31"/>
    </row>
    <row r="131" spans="1:10" ht="12.75">
      <c r="A131" s="12"/>
      <c r="B131" s="4"/>
      <c r="C131" s="5"/>
      <c r="D131" s="5"/>
      <c r="E131" s="4"/>
      <c r="F131" s="36">
        <v>2015</v>
      </c>
      <c r="G131" s="33">
        <f t="shared" si="4"/>
        <v>628.68</v>
      </c>
      <c r="H131" s="37">
        <v>314.34</v>
      </c>
      <c r="I131" s="37">
        <v>314.34</v>
      </c>
      <c r="J131" s="37"/>
    </row>
    <row r="132" spans="1:10" ht="93" customHeight="1">
      <c r="A132" s="12">
        <v>26</v>
      </c>
      <c r="B132" s="72" t="s">
        <v>107</v>
      </c>
      <c r="C132" s="5" t="s">
        <v>61</v>
      </c>
      <c r="D132" s="5"/>
      <c r="E132" s="4" t="s">
        <v>18</v>
      </c>
      <c r="F132" s="7" t="s">
        <v>62</v>
      </c>
      <c r="G132" s="8"/>
      <c r="H132" s="9"/>
      <c r="I132" s="9"/>
      <c r="J132" s="9"/>
    </row>
    <row r="133" spans="1:10" ht="12.75">
      <c r="A133" s="12"/>
      <c r="B133" s="4"/>
      <c r="C133" s="5"/>
      <c r="D133" s="5"/>
      <c r="E133" s="4"/>
      <c r="F133" s="51">
        <v>2013</v>
      </c>
      <c r="G133" s="49">
        <f t="shared" si="4"/>
        <v>1308.94</v>
      </c>
      <c r="H133" s="53">
        <v>981.7</v>
      </c>
      <c r="I133" s="53">
        <v>327.24</v>
      </c>
      <c r="J133" s="53"/>
    </row>
    <row r="134" spans="1:10" ht="12.75">
      <c r="A134" s="12"/>
      <c r="B134" s="4"/>
      <c r="C134" s="5"/>
      <c r="D134" s="5"/>
      <c r="E134" s="4"/>
      <c r="F134" s="30">
        <v>2014</v>
      </c>
      <c r="G134" s="29">
        <f t="shared" si="4"/>
        <v>699.9</v>
      </c>
      <c r="H134" s="31">
        <v>524.9</v>
      </c>
      <c r="I134" s="31">
        <v>175</v>
      </c>
      <c r="J134" s="31"/>
    </row>
    <row r="135" spans="1:10" ht="57" customHeight="1">
      <c r="A135" s="12">
        <v>27</v>
      </c>
      <c r="B135" s="4" t="s">
        <v>104</v>
      </c>
      <c r="C135" s="5" t="s">
        <v>63</v>
      </c>
      <c r="D135" s="5"/>
      <c r="E135" s="4" t="s">
        <v>64</v>
      </c>
      <c r="F135" s="7" t="s">
        <v>60</v>
      </c>
      <c r="G135" s="8"/>
      <c r="H135" s="9"/>
      <c r="I135" s="9"/>
      <c r="J135" s="9"/>
    </row>
    <row r="136" spans="1:10" ht="12.75">
      <c r="A136" s="12"/>
      <c r="B136" s="4"/>
      <c r="C136" s="5"/>
      <c r="D136" s="5"/>
      <c r="E136" s="4"/>
      <c r="F136" s="51">
        <v>2013</v>
      </c>
      <c r="G136" s="49">
        <f t="shared" si="4"/>
        <v>2350</v>
      </c>
      <c r="H136" s="53"/>
      <c r="I136" s="53">
        <v>2350</v>
      </c>
      <c r="J136" s="53"/>
    </row>
    <row r="137" spans="1:10" ht="12.75">
      <c r="A137" s="12"/>
      <c r="B137" s="4"/>
      <c r="C137" s="5"/>
      <c r="D137" s="5"/>
      <c r="E137" s="4"/>
      <c r="F137" s="30">
        <v>2014</v>
      </c>
      <c r="G137" s="29">
        <f t="shared" si="4"/>
        <v>20000</v>
      </c>
      <c r="H137" s="31"/>
      <c r="I137" s="31">
        <v>20000</v>
      </c>
      <c r="J137" s="31"/>
    </row>
    <row r="138" spans="1:10" ht="12.75">
      <c r="A138" s="12"/>
      <c r="B138" s="4"/>
      <c r="C138" s="5"/>
      <c r="D138" s="5"/>
      <c r="E138" s="4"/>
      <c r="F138" s="36">
        <v>2015</v>
      </c>
      <c r="G138" s="33">
        <f t="shared" si="4"/>
        <v>14250</v>
      </c>
      <c r="H138" s="37"/>
      <c r="I138" s="37">
        <v>14250</v>
      </c>
      <c r="J138" s="37"/>
    </row>
    <row r="139" spans="1:10" ht="40.5" customHeight="1">
      <c r="A139" s="12">
        <v>28</v>
      </c>
      <c r="B139" s="4" t="s">
        <v>105</v>
      </c>
      <c r="C139" s="5" t="s">
        <v>65</v>
      </c>
      <c r="D139" s="5"/>
      <c r="E139" s="4" t="s">
        <v>11</v>
      </c>
      <c r="F139" s="7" t="s">
        <v>60</v>
      </c>
      <c r="G139" s="8"/>
      <c r="H139" s="9"/>
      <c r="I139" s="9"/>
      <c r="J139" s="9"/>
    </row>
    <row r="140" spans="1:10" ht="12.75">
      <c r="A140" s="12"/>
      <c r="B140" s="4"/>
      <c r="C140" s="5"/>
      <c r="D140" s="5"/>
      <c r="E140" s="4"/>
      <c r="F140" s="51">
        <v>2013</v>
      </c>
      <c r="G140" s="49">
        <f t="shared" si="4"/>
        <v>1984.6</v>
      </c>
      <c r="H140" s="53"/>
      <c r="I140" s="53">
        <v>1984.6</v>
      </c>
      <c r="J140" s="53"/>
    </row>
    <row r="141" spans="1:10" ht="12.75">
      <c r="A141" s="12"/>
      <c r="B141" s="4"/>
      <c r="C141" s="5"/>
      <c r="D141" s="5"/>
      <c r="E141" s="4"/>
      <c r="F141" s="30">
        <v>2014</v>
      </c>
      <c r="G141" s="29">
        <f t="shared" si="4"/>
        <v>2111.2</v>
      </c>
      <c r="H141" s="31"/>
      <c r="I141" s="31">
        <v>2111.2</v>
      </c>
      <c r="J141" s="31"/>
    </row>
    <row r="142" spans="1:10" ht="12.75">
      <c r="A142" s="12"/>
      <c r="B142" s="4"/>
      <c r="C142" s="5"/>
      <c r="D142" s="5"/>
      <c r="E142" s="4"/>
      <c r="F142" s="36">
        <v>2015</v>
      </c>
      <c r="G142" s="77">
        <f t="shared" si="4"/>
        <v>3947.2</v>
      </c>
      <c r="H142" s="37"/>
      <c r="I142" s="37">
        <v>3947.2</v>
      </c>
      <c r="J142" s="37"/>
    </row>
    <row r="143" spans="1:10" ht="76.5" customHeight="1">
      <c r="A143" s="11">
        <v>29</v>
      </c>
      <c r="B143" s="73" t="s">
        <v>109</v>
      </c>
      <c r="C143" s="5" t="s">
        <v>108</v>
      </c>
      <c r="D143" s="5"/>
      <c r="E143" s="70" t="s">
        <v>11</v>
      </c>
      <c r="F143" s="55" t="s">
        <v>60</v>
      </c>
      <c r="G143" s="6"/>
      <c r="H143" s="6"/>
      <c r="I143" s="6"/>
      <c r="J143" s="69"/>
    </row>
    <row r="144" spans="1:10" ht="12.75">
      <c r="A144" s="11"/>
      <c r="B144" s="4"/>
      <c r="C144" s="5"/>
      <c r="D144" s="5"/>
      <c r="E144" s="14"/>
      <c r="F144" s="51">
        <v>2013</v>
      </c>
      <c r="G144" s="65">
        <f>H144+I144+J144</f>
        <v>623</v>
      </c>
      <c r="H144" s="65"/>
      <c r="I144" s="65">
        <v>623</v>
      </c>
      <c r="J144" s="56"/>
    </row>
    <row r="145" spans="1:10" ht="12.75">
      <c r="A145" s="11"/>
      <c r="B145" s="4"/>
      <c r="C145" s="5"/>
      <c r="D145" s="5"/>
      <c r="E145" s="14"/>
      <c r="F145" s="30">
        <v>2014</v>
      </c>
      <c r="G145" s="28">
        <f>H145+I145+J145</f>
        <v>1719.5</v>
      </c>
      <c r="H145" s="28"/>
      <c r="I145" s="28">
        <v>1719.5</v>
      </c>
      <c r="J145" s="57"/>
    </row>
    <row r="146" spans="1:10" ht="12.75">
      <c r="A146" s="11"/>
      <c r="B146" s="4"/>
      <c r="C146" s="5"/>
      <c r="D146" s="5"/>
      <c r="E146" s="14"/>
      <c r="F146" s="54">
        <v>2015</v>
      </c>
      <c r="G146" s="58">
        <f>H146+I146+J146</f>
        <v>1794.7</v>
      </c>
      <c r="H146" s="58"/>
      <c r="I146" s="58">
        <v>1794.7</v>
      </c>
      <c r="J146" s="59"/>
    </row>
    <row r="147" spans="2:10" ht="12.75" hidden="1">
      <c r="B147" s="44"/>
      <c r="C147" s="45"/>
      <c r="D147" s="45"/>
      <c r="E147" s="46"/>
      <c r="F147" s="78"/>
      <c r="G147" s="79">
        <f>SUM(G9:G146)</f>
        <v>4542604.550000002</v>
      </c>
      <c r="H147" s="80">
        <f>SUM(H9:H146)</f>
        <v>1103756.0400000003</v>
      </c>
      <c r="I147" s="80">
        <f>SUM(I9:I146)</f>
        <v>1670623.2100000002</v>
      </c>
      <c r="J147" s="81">
        <f>SUM(J9:J146)</f>
        <v>1768225.3000000003</v>
      </c>
    </row>
    <row r="148" spans="1:10" ht="36">
      <c r="A148" s="11"/>
      <c r="B148" s="4" t="s">
        <v>116</v>
      </c>
      <c r="C148" s="5" t="s">
        <v>117</v>
      </c>
      <c r="D148" s="5"/>
      <c r="E148" s="14" t="s">
        <v>11</v>
      </c>
      <c r="F148" s="38" t="s">
        <v>118</v>
      </c>
      <c r="G148" s="8"/>
      <c r="H148" s="60"/>
      <c r="I148" s="60"/>
      <c r="J148" s="61"/>
    </row>
    <row r="149" spans="1:10" ht="12.75">
      <c r="A149" s="11"/>
      <c r="B149" s="4"/>
      <c r="C149" s="5"/>
      <c r="D149" s="5"/>
      <c r="E149" s="14"/>
      <c r="F149" s="30">
        <v>2014</v>
      </c>
      <c r="G149" s="66">
        <f>H149+I149+J149</f>
        <v>550</v>
      </c>
      <c r="H149" s="66"/>
      <c r="I149" s="66">
        <v>400</v>
      </c>
      <c r="J149" s="84">
        <v>150</v>
      </c>
    </row>
    <row r="150" spans="1:10" ht="12.75">
      <c r="A150" s="11"/>
      <c r="B150" s="4"/>
      <c r="C150" s="5"/>
      <c r="D150" s="5"/>
      <c r="E150" s="14"/>
      <c r="F150" s="54">
        <v>2015</v>
      </c>
      <c r="G150" s="67">
        <f>H150+I150+J150</f>
        <v>980</v>
      </c>
      <c r="H150" s="67"/>
      <c r="I150" s="67">
        <v>930</v>
      </c>
      <c r="J150" s="85">
        <v>50</v>
      </c>
    </row>
    <row r="151" spans="1:10" ht="12.75">
      <c r="A151" s="11"/>
      <c r="B151" s="4"/>
      <c r="C151" s="5"/>
      <c r="D151" s="5"/>
      <c r="E151" s="14"/>
      <c r="F151" s="38">
        <v>2016</v>
      </c>
      <c r="G151" s="76">
        <f>H151+I151+J151</f>
        <v>1300</v>
      </c>
      <c r="H151" s="76"/>
      <c r="I151" s="86">
        <v>1300</v>
      </c>
      <c r="J151" s="87"/>
    </row>
    <row r="152" spans="2:11" ht="12.75">
      <c r="B152" s="44" t="s">
        <v>110</v>
      </c>
      <c r="C152" s="45"/>
      <c r="D152" s="45"/>
      <c r="E152" s="46"/>
      <c r="F152" s="82">
        <v>2010</v>
      </c>
      <c r="G152" s="83">
        <f>G9+G15+G22</f>
        <v>22821.6</v>
      </c>
      <c r="H152" s="83">
        <f>H9+H15+H22</f>
        <v>1644.5</v>
      </c>
      <c r="I152" s="83">
        <f>I9+I15+I22</f>
        <v>21147.1</v>
      </c>
      <c r="J152" s="83">
        <f>J9+J15+J22</f>
        <v>30</v>
      </c>
      <c r="K152" s="88"/>
    </row>
    <row r="153" spans="2:11" ht="12.75">
      <c r="B153" s="44"/>
      <c r="C153" s="45"/>
      <c r="D153" s="45"/>
      <c r="E153" s="46"/>
      <c r="F153" s="22">
        <v>2011</v>
      </c>
      <c r="G153" s="63">
        <f>G10+G16+G23+G26+G30+G34+G40+G44+G50+G56+G63+G85+G96+G111</f>
        <v>302642.60000000003</v>
      </c>
      <c r="H153" s="63">
        <f>H10+H16+H23+H26+H30+H34+H40+H44+H50+H56+H63+H85+H96+H111</f>
        <v>108029</v>
      </c>
      <c r="I153" s="63">
        <f>I10+I16+I23+I26+I30+I34+I40+I44+I50+I56+I63+I85+I96+I111</f>
        <v>125027.70000000001</v>
      </c>
      <c r="J153" s="63">
        <f>J10+J16+J23+J26+J30+J34+J40+J44+J50+J56+J63+J85+J96+J111</f>
        <v>69585.9</v>
      </c>
      <c r="K153" s="88"/>
    </row>
    <row r="154" spans="2:11" ht="12.75">
      <c r="B154" s="44"/>
      <c r="C154" s="45"/>
      <c r="D154" s="45"/>
      <c r="E154" s="46"/>
      <c r="F154" s="26">
        <v>2012</v>
      </c>
      <c r="G154" s="64">
        <f>G11+G17+G27+G31+G35+G41+G45+G51+G57+G64+G69+G74+G79+G86+G91+G97+G102+G107+G112+G117</f>
        <v>450775.63</v>
      </c>
      <c r="H154" s="64">
        <f>H11+H17+H27+H31+H35+H41+H45+H51+H57+H64+H69+H74+H79+H86+H91+H97+H102+H107+H112+H117</f>
        <v>180594.69000000003</v>
      </c>
      <c r="I154" s="64">
        <f>I11+I17+I27+I31+I35+I41+I45+I51+I57+I64+I69+I74+I79+I86+I91+I97+I102+I107+I112+I117</f>
        <v>166000.44</v>
      </c>
      <c r="J154" s="64">
        <f>J11+J17+J27+J31+J35+J41+J45+J51+J57+J64+J69+J74+J79+J86+J91+J97+J102+J107+J112+J117</f>
        <v>104180.50000000001</v>
      </c>
      <c r="K154" s="89"/>
    </row>
    <row r="155" spans="6:11" ht="12.75">
      <c r="F155" s="48">
        <v>2013</v>
      </c>
      <c r="G155" s="65">
        <f>G12+G18+G28+G32+G36+G42+G46+G52+G58+G65+G70+G75+G80+G87+G92+G98+G103+G108+G113+G118+G122+G129+G133+G136+G140+G144</f>
        <v>691142.47</v>
      </c>
      <c r="H155" s="65">
        <f>H12+H18+H28+H32+H36+H42+H46+H52+H58+H65+H70+H75+H80+H87+H92+H98+H103+H108+H113+H118+H122+H129+H133+H136+H140+H144</f>
        <v>315026.3</v>
      </c>
      <c r="I155" s="65">
        <f>I12+I18+I28+I32+I36+I42+I46+I52+I58+I65+I70+I75+I80+I87+I92+I98+I103+I108+I113+I118+I122+I129+I133+I136+I140+I144</f>
        <v>233534.37</v>
      </c>
      <c r="J155" s="65">
        <f>J12+J18+J28+J32+J36+J42+J46+J52+J58+J65+J70+J75+J80+J87+J92+J98+J103+J108+J113+J118+J122+J129+J133+J136+J140+J144</f>
        <v>142581.8</v>
      </c>
      <c r="K155" s="27"/>
    </row>
    <row r="156" spans="6:11" ht="12.75">
      <c r="F156" s="28">
        <v>2014</v>
      </c>
      <c r="G156" s="66">
        <f>G13+G19+G37+G47+G53+G59+G66+G71+G76+G81+G88+G93+G99+G104+G109+G114+G119+G123+G130+G134+G137+G141+G145+G149</f>
        <v>666784.29</v>
      </c>
      <c r="H156" s="66">
        <f>H13+H19+H37+H47+H53+H59+H66+H71+H76+H81+H88+H93+H99+H104+H109+H114+H119+H123+H130+H134+H137+H141+H145+H149</f>
        <v>335955.06</v>
      </c>
      <c r="I156" s="66">
        <f>I13+I19+I37+I47+I53+I59+I66+I71+I76+I81+I88+I93+I99+I104+I109+I114+I119+I123+I130+I134+I137+I141+I145+I149</f>
        <v>207805.93000000002</v>
      </c>
      <c r="J156" s="66">
        <f>J13+J19+J37+J47+J53+J59+J66+J71+J76+J81+J88+J93+J99+J104+J109+J114+J119+J123+J130+J134+J137+J141+J145+J149</f>
        <v>123023.29999999999</v>
      </c>
      <c r="K156" s="27"/>
    </row>
    <row r="157" spans="6:11" ht="12.75">
      <c r="F157" s="58">
        <v>2015</v>
      </c>
      <c r="G157" s="67">
        <f>G20+G38+G48+G54+G60+G67+G72+G77+G82+G89+G94+G100+G105+G115+G120+G124+G131+G138+G142+G146+G150</f>
        <v>471943.76000000007</v>
      </c>
      <c r="H157" s="67">
        <f>H20+H38+H48+H54+H60+H67+H72+H77+H82+H89+H94+H100+H105+H115+H120+H124+H131+H138+H142+H146+H150</f>
        <v>162506.49</v>
      </c>
      <c r="I157" s="67">
        <f>I20+I38+I48+I54+I60+I67+I72+I77+I82+I89+I94+I100+I105+I115+I120+I124+I131+I138+I142+I146+I150</f>
        <v>208138.97</v>
      </c>
      <c r="J157" s="67">
        <f>J20+J38+J48+J54+J60+J67+J72+J77+J82+J89+J94+J100+J105+J115+J120+J124+J131+J138+J142+J146+J150</f>
        <v>101298.3</v>
      </c>
      <c r="K157" s="27"/>
    </row>
    <row r="158" spans="6:10" ht="12.75" hidden="1">
      <c r="F158" s="6"/>
      <c r="G158" s="68">
        <f>SUM(G152:G157)</f>
        <v>2606110.35</v>
      </c>
      <c r="H158" s="68">
        <f>SUM(H152:H157)</f>
        <v>1103756.04</v>
      </c>
      <c r="I158" s="68">
        <f>SUM(I152:I157)</f>
        <v>961654.51</v>
      </c>
      <c r="J158" s="68">
        <f>SUM(J152:J157)</f>
        <v>540699.8</v>
      </c>
    </row>
    <row r="159" spans="6:10" ht="12.75">
      <c r="F159" s="6" t="s">
        <v>27</v>
      </c>
      <c r="G159" s="68">
        <f>G24+G61+G125+G126+G127</f>
        <v>1938024.2</v>
      </c>
      <c r="H159" s="68">
        <f>H24+H61+H125+H126+H127</f>
        <v>0</v>
      </c>
      <c r="I159" s="68">
        <f>I24+I61+I125+I126+I127</f>
        <v>710298.7</v>
      </c>
      <c r="J159" s="68">
        <f>J24+J61+J125+J126+J127</f>
        <v>1227725.5</v>
      </c>
    </row>
    <row r="160" ht="12.75" hidden="1"/>
    <row r="161" spans="7:10" ht="12.75" hidden="1">
      <c r="G161" s="47">
        <f>G158+G159</f>
        <v>4544134.55</v>
      </c>
      <c r="H161" s="47">
        <f>H158+H159</f>
        <v>1103756.04</v>
      </c>
      <c r="I161" s="47">
        <f>I158+I159</f>
        <v>1671953.21</v>
      </c>
      <c r="J161" s="47">
        <f>J158+J159</f>
        <v>1768425.3</v>
      </c>
    </row>
    <row r="162" spans="7:10" ht="12.75" hidden="1">
      <c r="G162" s="47">
        <f>G147-G161</f>
        <v>-1529.9999999981374</v>
      </c>
      <c r="H162" s="47">
        <f>H147-H161</f>
        <v>0</v>
      </c>
      <c r="I162" s="47">
        <f>I147-I161</f>
        <v>-1329.9999999997672</v>
      </c>
      <c r="J162" s="47">
        <f>J147-J161</f>
        <v>-199.99999999976717</v>
      </c>
    </row>
  </sheetData>
  <sheetProtection/>
  <mergeCells count="8">
    <mergeCell ref="B2:J2"/>
    <mergeCell ref="A4:A5"/>
    <mergeCell ref="B4:B5"/>
    <mergeCell ref="C4:C5"/>
    <mergeCell ref="D4:D5"/>
    <mergeCell ref="E4:E5"/>
    <mergeCell ref="F4:F5"/>
    <mergeCell ref="G4:J4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59"/>
  <sheetViews>
    <sheetView zoomScalePageLayoutView="0" workbookViewId="0" topLeftCell="A61">
      <selection activeCell="E78" sqref="E78"/>
    </sheetView>
  </sheetViews>
  <sheetFormatPr defaultColWidth="9.00390625" defaultRowHeight="12.75"/>
  <cols>
    <col min="1" max="1" width="4.375" style="13" customWidth="1"/>
    <col min="2" max="2" width="31.375" style="2" customWidth="1"/>
    <col min="3" max="3" width="9.625" style="3" customWidth="1"/>
    <col min="4" max="4" width="18.00390625" style="3" customWidth="1"/>
    <col min="5" max="5" width="12.375" style="34" customWidth="1"/>
    <col min="6" max="6" width="9.125" style="1" customWidth="1"/>
    <col min="7" max="7" width="10.625" style="1" customWidth="1"/>
    <col min="8" max="8" width="9.00390625" style="1" customWidth="1"/>
    <col min="9" max="9" width="9.25390625" style="1" customWidth="1"/>
    <col min="10" max="10" width="11.375" style="1" customWidth="1"/>
  </cols>
  <sheetData>
    <row r="2" spans="2:10" ht="12.75">
      <c r="B2" s="228" t="s">
        <v>123</v>
      </c>
      <c r="C2" s="229"/>
      <c r="D2" s="229"/>
      <c r="E2" s="229"/>
      <c r="F2" s="229"/>
      <c r="G2" s="229"/>
      <c r="H2" s="229"/>
      <c r="I2" s="229"/>
      <c r="J2" s="229"/>
    </row>
    <row r="4" spans="1:10" ht="12.75">
      <c r="A4" s="230" t="s">
        <v>0</v>
      </c>
      <c r="B4" s="232" t="s">
        <v>1</v>
      </c>
      <c r="C4" s="234" t="s">
        <v>2</v>
      </c>
      <c r="D4" s="234" t="s">
        <v>50</v>
      </c>
      <c r="E4" s="232" t="s">
        <v>3</v>
      </c>
      <c r="F4" s="236" t="s">
        <v>9</v>
      </c>
      <c r="G4" s="237" t="s">
        <v>7</v>
      </c>
      <c r="H4" s="237"/>
      <c r="I4" s="237"/>
      <c r="J4" s="237"/>
    </row>
    <row r="5" spans="1:10" ht="24">
      <c r="A5" s="231"/>
      <c r="B5" s="233"/>
      <c r="C5" s="235"/>
      <c r="D5" s="235"/>
      <c r="E5" s="235"/>
      <c r="F5" s="231"/>
      <c r="G5" s="35" t="s">
        <v>8</v>
      </c>
      <c r="H5" s="35" t="s">
        <v>4</v>
      </c>
      <c r="I5" s="35" t="s">
        <v>5</v>
      </c>
      <c r="J5" s="35" t="s">
        <v>6</v>
      </c>
    </row>
    <row r="6" spans="1:10" ht="12.75">
      <c r="A6" s="12">
        <v>1</v>
      </c>
      <c r="B6" s="39">
        <v>2</v>
      </c>
      <c r="C6" s="5">
        <v>3</v>
      </c>
      <c r="D6" s="5">
        <v>4</v>
      </c>
      <c r="E6" s="14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</row>
    <row r="7" spans="1:10" ht="48">
      <c r="A7" s="12">
        <v>1</v>
      </c>
      <c r="B7" s="4" t="s">
        <v>80</v>
      </c>
      <c r="C7" s="5" t="s">
        <v>70</v>
      </c>
      <c r="D7" s="5"/>
      <c r="E7" s="14" t="s">
        <v>11</v>
      </c>
      <c r="F7" s="7" t="s">
        <v>71</v>
      </c>
      <c r="G7" s="7"/>
      <c r="H7" s="7"/>
      <c r="I7" s="7"/>
      <c r="J7" s="7"/>
    </row>
    <row r="8" spans="1:10" ht="56.25">
      <c r="A8" s="12">
        <v>2</v>
      </c>
      <c r="B8" s="4" t="s">
        <v>81</v>
      </c>
      <c r="C8" s="5" t="s">
        <v>41</v>
      </c>
      <c r="D8" s="5" t="s">
        <v>77</v>
      </c>
      <c r="E8" s="14" t="s">
        <v>42</v>
      </c>
      <c r="F8" s="7" t="s">
        <v>43</v>
      </c>
      <c r="G8" s="8"/>
      <c r="H8" s="10"/>
      <c r="I8" s="9"/>
      <c r="J8" s="9"/>
    </row>
    <row r="9" spans="1:10" ht="12.75">
      <c r="A9" s="12"/>
      <c r="B9" s="4"/>
      <c r="C9" s="5"/>
      <c r="D9" s="5"/>
      <c r="E9" s="14"/>
      <c r="F9" s="15">
        <v>2010</v>
      </c>
      <c r="G9" s="16">
        <f>H9+I9+J9</f>
        <v>10163.6</v>
      </c>
      <c r="H9" s="17">
        <v>944.5</v>
      </c>
      <c r="I9" s="17">
        <v>9219.1</v>
      </c>
      <c r="J9" s="17"/>
    </row>
    <row r="10" spans="1:10" ht="12.75">
      <c r="A10" s="12"/>
      <c r="B10" s="4"/>
      <c r="C10" s="5"/>
      <c r="D10" s="5"/>
      <c r="E10" s="14"/>
      <c r="F10" s="19">
        <v>2011</v>
      </c>
      <c r="G10" s="20">
        <f>H10+I10+J10</f>
        <v>82160.6</v>
      </c>
      <c r="H10" s="21">
        <v>75640.1</v>
      </c>
      <c r="I10" s="21">
        <v>6520.5</v>
      </c>
      <c r="J10" s="21"/>
    </row>
    <row r="11" spans="1:10" ht="12.75">
      <c r="A11" s="12"/>
      <c r="B11" s="4"/>
      <c r="C11" s="5"/>
      <c r="D11" s="5"/>
      <c r="E11" s="14"/>
      <c r="F11" s="23">
        <v>2012</v>
      </c>
      <c r="G11" s="24">
        <f>H11+I11+J11</f>
        <v>111102.9</v>
      </c>
      <c r="H11" s="25">
        <v>97359.7</v>
      </c>
      <c r="I11" s="25">
        <v>13743.2</v>
      </c>
      <c r="J11" s="25"/>
    </row>
    <row r="12" spans="1:10" ht="12.75">
      <c r="A12" s="12"/>
      <c r="B12" s="4"/>
      <c r="C12" s="5"/>
      <c r="D12" s="5"/>
      <c r="E12" s="14"/>
      <c r="F12" s="51">
        <v>2013</v>
      </c>
      <c r="G12" s="49">
        <f>H12+I12+J12</f>
        <v>122400</v>
      </c>
      <c r="H12" s="53">
        <v>93150</v>
      </c>
      <c r="I12" s="53">
        <v>29250</v>
      </c>
      <c r="J12" s="53"/>
    </row>
    <row r="13" spans="1:10" ht="12.75">
      <c r="A13" s="12"/>
      <c r="B13" s="4"/>
      <c r="C13" s="5"/>
      <c r="D13" s="5"/>
      <c r="E13" s="14"/>
      <c r="F13" s="30">
        <v>2014</v>
      </c>
      <c r="G13" s="29">
        <f>H13+I13+J13</f>
        <v>128800</v>
      </c>
      <c r="H13" s="31">
        <v>123190</v>
      </c>
      <c r="I13" s="31">
        <v>5610</v>
      </c>
      <c r="J13" s="31"/>
    </row>
    <row r="14" spans="1:10" ht="36">
      <c r="A14" s="11">
        <v>3</v>
      </c>
      <c r="B14" s="4" t="s">
        <v>82</v>
      </c>
      <c r="C14" s="5" t="s">
        <v>51</v>
      </c>
      <c r="D14" s="5" t="s">
        <v>73</v>
      </c>
      <c r="E14" s="14" t="s">
        <v>11</v>
      </c>
      <c r="F14" s="7" t="s">
        <v>12</v>
      </c>
      <c r="G14" s="8"/>
      <c r="H14" s="8"/>
      <c r="I14" s="8"/>
      <c r="J14" s="8"/>
    </row>
    <row r="15" spans="1:10" ht="12.75">
      <c r="A15" s="11"/>
      <c r="B15" s="4"/>
      <c r="C15" s="5"/>
      <c r="D15" s="5"/>
      <c r="E15" s="14"/>
      <c r="F15" s="18">
        <v>2010</v>
      </c>
      <c r="G15" s="16">
        <f>H15+I15+J15</f>
        <v>11633</v>
      </c>
      <c r="H15" s="16">
        <v>700</v>
      </c>
      <c r="I15" s="16">
        <v>10903</v>
      </c>
      <c r="J15" s="16">
        <v>30</v>
      </c>
    </row>
    <row r="16" spans="1:10" ht="12.75">
      <c r="A16" s="11"/>
      <c r="B16" s="4"/>
      <c r="C16" s="5"/>
      <c r="D16" s="5"/>
      <c r="E16" s="14"/>
      <c r="F16" s="22">
        <v>2011</v>
      </c>
      <c r="G16" s="20">
        <f>H16+I16+J16</f>
        <v>26407.3</v>
      </c>
      <c r="H16" s="20">
        <v>2661.1</v>
      </c>
      <c r="I16" s="20">
        <v>23279.2</v>
      </c>
      <c r="J16" s="20">
        <v>467</v>
      </c>
    </row>
    <row r="17" spans="1:10" ht="12.75">
      <c r="A17" s="11"/>
      <c r="B17" s="4"/>
      <c r="C17" s="5"/>
      <c r="D17" s="5"/>
      <c r="E17" s="14"/>
      <c r="F17" s="26">
        <v>2012</v>
      </c>
      <c r="G17" s="24">
        <f>H17+I17+J17</f>
        <v>16207.8</v>
      </c>
      <c r="H17" s="24">
        <v>500</v>
      </c>
      <c r="I17" s="24">
        <v>15677.8</v>
      </c>
      <c r="J17" s="24">
        <v>30</v>
      </c>
    </row>
    <row r="18" spans="1:10" ht="12.75">
      <c r="A18" s="11"/>
      <c r="B18" s="4"/>
      <c r="C18" s="5"/>
      <c r="D18" s="5"/>
      <c r="E18" s="14"/>
      <c r="F18" s="48">
        <v>2013</v>
      </c>
      <c r="G18" s="49">
        <f aca="true" t="shared" si="0" ref="G18:G38">H18+I18+J18</f>
        <v>34257.8</v>
      </c>
      <c r="H18" s="49">
        <v>500</v>
      </c>
      <c r="I18" s="49">
        <v>33727.8</v>
      </c>
      <c r="J18" s="49">
        <v>30</v>
      </c>
    </row>
    <row r="19" spans="1:10" ht="12.75">
      <c r="A19" s="11"/>
      <c r="B19" s="4"/>
      <c r="C19" s="5"/>
      <c r="D19" s="5"/>
      <c r="E19" s="14"/>
      <c r="F19" s="28">
        <v>2014</v>
      </c>
      <c r="G19" s="29">
        <f t="shared" si="0"/>
        <v>19436.1</v>
      </c>
      <c r="H19" s="29">
        <v>500</v>
      </c>
      <c r="I19" s="29">
        <v>18906.1</v>
      </c>
      <c r="J19" s="29">
        <v>30</v>
      </c>
    </row>
    <row r="20" spans="1:10" ht="12.75">
      <c r="A20" s="11"/>
      <c r="B20" s="4"/>
      <c r="C20" s="5"/>
      <c r="D20" s="5"/>
      <c r="E20" s="14"/>
      <c r="F20" s="32">
        <v>2015</v>
      </c>
      <c r="G20" s="33">
        <f t="shared" si="0"/>
        <v>14319.5</v>
      </c>
      <c r="H20" s="33">
        <v>500</v>
      </c>
      <c r="I20" s="33">
        <v>13789.5</v>
      </c>
      <c r="J20" s="33">
        <v>30</v>
      </c>
    </row>
    <row r="21" spans="1:10" ht="48">
      <c r="A21" s="11">
        <v>4</v>
      </c>
      <c r="B21" s="4" t="s">
        <v>83</v>
      </c>
      <c r="C21" s="5" t="s">
        <v>52</v>
      </c>
      <c r="D21" s="5" t="s">
        <v>53</v>
      </c>
      <c r="E21" s="14" t="s">
        <v>13</v>
      </c>
      <c r="F21" s="7" t="s">
        <v>14</v>
      </c>
      <c r="G21" s="8"/>
      <c r="H21" s="8"/>
      <c r="I21" s="8"/>
      <c r="J21" s="8"/>
    </row>
    <row r="22" spans="1:10" ht="12.75">
      <c r="A22" s="11"/>
      <c r="B22" s="4"/>
      <c r="C22" s="5"/>
      <c r="D22" s="5"/>
      <c r="E22" s="14"/>
      <c r="F22" s="18">
        <v>2010</v>
      </c>
      <c r="G22" s="16">
        <f t="shared" si="0"/>
        <v>1025</v>
      </c>
      <c r="H22" s="16">
        <v>0</v>
      </c>
      <c r="I22" s="16">
        <v>1025</v>
      </c>
      <c r="J22" s="16">
        <v>0</v>
      </c>
    </row>
    <row r="23" spans="1:10" ht="12.75">
      <c r="A23" s="11"/>
      <c r="B23" s="4"/>
      <c r="C23" s="5"/>
      <c r="D23" s="5"/>
      <c r="E23" s="14"/>
      <c r="F23" s="22">
        <v>2011</v>
      </c>
      <c r="G23" s="20">
        <f t="shared" si="0"/>
        <v>25343.8</v>
      </c>
      <c r="H23" s="20">
        <v>0</v>
      </c>
      <c r="I23" s="20">
        <v>25343.8</v>
      </c>
      <c r="J23" s="20">
        <v>0</v>
      </c>
    </row>
    <row r="24" spans="1:10" ht="12.75">
      <c r="A24" s="11"/>
      <c r="B24" s="4"/>
      <c r="C24" s="5"/>
      <c r="D24" s="5"/>
      <c r="E24" s="14"/>
      <c r="F24" s="6" t="s">
        <v>15</v>
      </c>
      <c r="G24" s="8">
        <f t="shared" si="0"/>
        <v>242629.2</v>
      </c>
      <c r="H24" s="8">
        <v>0</v>
      </c>
      <c r="I24" s="8">
        <v>242629.2</v>
      </c>
      <c r="J24" s="8"/>
    </row>
    <row r="25" spans="1:10" ht="36">
      <c r="A25" s="11">
        <v>5</v>
      </c>
      <c r="B25" s="4" t="s">
        <v>84</v>
      </c>
      <c r="C25" s="5" t="s">
        <v>16</v>
      </c>
      <c r="D25" s="5" t="s">
        <v>69</v>
      </c>
      <c r="E25" s="14" t="s">
        <v>11</v>
      </c>
      <c r="F25" s="6" t="s">
        <v>17</v>
      </c>
      <c r="G25" s="8"/>
      <c r="H25" s="8"/>
      <c r="I25" s="8"/>
      <c r="J25" s="8"/>
    </row>
    <row r="26" spans="1:10" ht="12.75">
      <c r="A26" s="11"/>
      <c r="B26" s="4"/>
      <c r="C26" s="5"/>
      <c r="D26" s="5"/>
      <c r="E26" s="14"/>
      <c r="F26" s="22">
        <v>2011</v>
      </c>
      <c r="G26" s="20">
        <f t="shared" si="0"/>
        <v>1500</v>
      </c>
      <c r="H26" s="20"/>
      <c r="I26" s="20">
        <v>1500</v>
      </c>
      <c r="J26" s="20"/>
    </row>
    <row r="27" spans="1:10" ht="12.75">
      <c r="A27" s="11"/>
      <c r="B27" s="4"/>
      <c r="C27" s="5"/>
      <c r="D27" s="5"/>
      <c r="E27" s="14"/>
      <c r="F27" s="26">
        <v>2012</v>
      </c>
      <c r="G27" s="24">
        <f t="shared" si="0"/>
        <v>1500</v>
      </c>
      <c r="H27" s="24"/>
      <c r="I27" s="24">
        <v>1500</v>
      </c>
      <c r="J27" s="24"/>
    </row>
    <row r="28" spans="1:10" ht="12.75">
      <c r="A28" s="11"/>
      <c r="B28" s="4"/>
      <c r="C28" s="5"/>
      <c r="D28" s="5"/>
      <c r="E28" s="14"/>
      <c r="F28" s="48">
        <v>2013</v>
      </c>
      <c r="G28" s="49">
        <f t="shared" si="0"/>
        <v>1500</v>
      </c>
      <c r="H28" s="49"/>
      <c r="I28" s="49">
        <v>1500</v>
      </c>
      <c r="J28" s="49"/>
    </row>
    <row r="29" spans="1:10" ht="36">
      <c r="A29" s="11">
        <v>6</v>
      </c>
      <c r="B29" s="4" t="s">
        <v>85</v>
      </c>
      <c r="C29" s="5" t="s">
        <v>19</v>
      </c>
      <c r="D29" s="5" t="s">
        <v>54</v>
      </c>
      <c r="E29" s="14" t="s">
        <v>18</v>
      </c>
      <c r="F29" s="6" t="s">
        <v>17</v>
      </c>
      <c r="G29" s="8"/>
      <c r="H29" s="8"/>
      <c r="I29" s="8"/>
      <c r="J29" s="8"/>
    </row>
    <row r="30" spans="1:10" ht="12.75">
      <c r="A30" s="11"/>
      <c r="B30" s="4"/>
      <c r="C30" s="5"/>
      <c r="D30" s="5"/>
      <c r="E30" s="14"/>
      <c r="F30" s="22">
        <v>2011</v>
      </c>
      <c r="G30" s="20">
        <f t="shared" si="0"/>
        <v>1270.6</v>
      </c>
      <c r="H30" s="20"/>
      <c r="I30" s="20">
        <v>1270.6</v>
      </c>
      <c r="J30" s="20"/>
    </row>
    <row r="31" spans="1:10" ht="12.75">
      <c r="A31" s="11"/>
      <c r="B31" s="4"/>
      <c r="C31" s="5"/>
      <c r="D31" s="5"/>
      <c r="E31" s="14"/>
      <c r="F31" s="26">
        <v>2012</v>
      </c>
      <c r="G31" s="24">
        <f t="shared" si="0"/>
        <v>351</v>
      </c>
      <c r="H31" s="24"/>
      <c r="I31" s="24">
        <v>351</v>
      </c>
      <c r="J31" s="24"/>
    </row>
    <row r="32" spans="1:10" ht="12.75">
      <c r="A32" s="11"/>
      <c r="B32" s="4"/>
      <c r="C32" s="5"/>
      <c r="D32" s="5"/>
      <c r="E32" s="14"/>
      <c r="F32" s="48">
        <v>2013</v>
      </c>
      <c r="G32" s="49">
        <f t="shared" si="0"/>
        <v>333.5</v>
      </c>
      <c r="H32" s="49"/>
      <c r="I32" s="49">
        <v>333.5</v>
      </c>
      <c r="J32" s="49"/>
    </row>
    <row r="33" spans="1:10" ht="48">
      <c r="A33" s="11">
        <v>7</v>
      </c>
      <c r="B33" s="4" t="s">
        <v>86</v>
      </c>
      <c r="C33" s="5" t="s">
        <v>20</v>
      </c>
      <c r="D33" s="5"/>
      <c r="E33" s="14" t="s">
        <v>21</v>
      </c>
      <c r="F33" s="6" t="s">
        <v>22</v>
      </c>
      <c r="G33" s="8"/>
      <c r="H33" s="8"/>
      <c r="I33" s="8"/>
      <c r="J33" s="8"/>
    </row>
    <row r="34" spans="1:10" ht="12.75">
      <c r="A34" s="11"/>
      <c r="B34" s="4"/>
      <c r="C34" s="5"/>
      <c r="D34" s="5"/>
      <c r="E34" s="14"/>
      <c r="F34" s="22">
        <v>2011</v>
      </c>
      <c r="G34" s="20">
        <f t="shared" si="0"/>
        <v>46403.9</v>
      </c>
      <c r="H34" s="20">
        <v>15767</v>
      </c>
      <c r="I34" s="20">
        <v>25648</v>
      </c>
      <c r="J34" s="20">
        <v>4988.9</v>
      </c>
    </row>
    <row r="35" spans="1:10" ht="12.75">
      <c r="A35" s="11"/>
      <c r="B35" s="4"/>
      <c r="C35" s="5"/>
      <c r="D35" s="5"/>
      <c r="E35" s="14"/>
      <c r="F35" s="26">
        <v>2012</v>
      </c>
      <c r="G35" s="24">
        <f t="shared" si="0"/>
        <v>58941.1</v>
      </c>
      <c r="H35" s="24">
        <v>15767</v>
      </c>
      <c r="I35" s="24">
        <v>37846</v>
      </c>
      <c r="J35" s="24">
        <v>5328.1</v>
      </c>
    </row>
    <row r="36" spans="1:10" ht="12.75">
      <c r="A36" s="11"/>
      <c r="B36" s="4"/>
      <c r="C36" s="5"/>
      <c r="D36" s="5"/>
      <c r="E36" s="14"/>
      <c r="F36" s="48">
        <v>2013</v>
      </c>
      <c r="G36" s="49">
        <f t="shared" si="0"/>
        <v>62625</v>
      </c>
      <c r="H36" s="49">
        <v>15767</v>
      </c>
      <c r="I36" s="49">
        <v>41183.5</v>
      </c>
      <c r="J36" s="49">
        <v>5674.5</v>
      </c>
    </row>
    <row r="37" spans="1:10" ht="12.75">
      <c r="A37" s="11"/>
      <c r="B37" s="4"/>
      <c r="C37" s="5"/>
      <c r="D37" s="5"/>
      <c r="E37" s="14"/>
      <c r="F37" s="28">
        <v>2014</v>
      </c>
      <c r="G37" s="29">
        <f t="shared" si="0"/>
        <v>64025.2</v>
      </c>
      <c r="H37" s="29">
        <v>15767</v>
      </c>
      <c r="I37" s="29">
        <v>42186.5</v>
      </c>
      <c r="J37" s="29">
        <v>6071.7</v>
      </c>
    </row>
    <row r="38" spans="1:10" ht="12.75">
      <c r="A38" s="11"/>
      <c r="B38" s="4"/>
      <c r="C38" s="5"/>
      <c r="D38" s="5"/>
      <c r="E38" s="14"/>
      <c r="F38" s="32">
        <v>2015</v>
      </c>
      <c r="G38" s="33">
        <f t="shared" si="0"/>
        <v>65300.2</v>
      </c>
      <c r="H38" s="33">
        <v>15767</v>
      </c>
      <c r="I38" s="33">
        <v>43036.5</v>
      </c>
      <c r="J38" s="33">
        <v>6496.7</v>
      </c>
    </row>
    <row r="39" spans="1:10" ht="36">
      <c r="A39" s="11">
        <v>8</v>
      </c>
      <c r="B39" s="4" t="s">
        <v>87</v>
      </c>
      <c r="C39" s="5" t="s">
        <v>40</v>
      </c>
      <c r="D39" s="5" t="s">
        <v>23</v>
      </c>
      <c r="E39" s="14" t="s">
        <v>11</v>
      </c>
      <c r="F39" s="6" t="s">
        <v>17</v>
      </c>
      <c r="G39" s="8"/>
      <c r="H39" s="8"/>
      <c r="I39" s="8"/>
      <c r="J39" s="8"/>
    </row>
    <row r="40" spans="1:10" ht="12.75">
      <c r="A40" s="11"/>
      <c r="B40" s="4"/>
      <c r="C40" s="5"/>
      <c r="D40" s="5"/>
      <c r="E40" s="14"/>
      <c r="F40" s="22">
        <v>2011</v>
      </c>
      <c r="G40" s="20">
        <v>200</v>
      </c>
      <c r="H40" s="20"/>
      <c r="I40" s="20">
        <v>200</v>
      </c>
      <c r="J40" s="20"/>
    </row>
    <row r="41" spans="1:10" ht="12.75">
      <c r="A41" s="11"/>
      <c r="B41" s="4"/>
      <c r="C41" s="5"/>
      <c r="D41" s="5"/>
      <c r="E41" s="14"/>
      <c r="F41" s="26">
        <v>2012</v>
      </c>
      <c r="G41" s="24">
        <v>260</v>
      </c>
      <c r="H41" s="24"/>
      <c r="I41" s="24">
        <v>260</v>
      </c>
      <c r="J41" s="24"/>
    </row>
    <row r="42" spans="1:10" ht="12.75">
      <c r="A42" s="11"/>
      <c r="B42" s="4"/>
      <c r="C42" s="5"/>
      <c r="D42" s="5"/>
      <c r="E42" s="14"/>
      <c r="F42" s="48">
        <v>2013</v>
      </c>
      <c r="G42" s="49">
        <v>315</v>
      </c>
      <c r="H42" s="49"/>
      <c r="I42" s="49">
        <v>315</v>
      </c>
      <c r="J42" s="49"/>
    </row>
    <row r="43" spans="1:10" ht="36">
      <c r="A43" s="11">
        <v>9</v>
      </c>
      <c r="B43" s="4" t="s">
        <v>88</v>
      </c>
      <c r="C43" s="5" t="s">
        <v>47</v>
      </c>
      <c r="D43" s="5" t="s">
        <v>48</v>
      </c>
      <c r="E43" s="14" t="s">
        <v>21</v>
      </c>
      <c r="F43" s="6" t="s">
        <v>22</v>
      </c>
      <c r="G43" s="8"/>
      <c r="H43" s="8"/>
      <c r="I43" s="8"/>
      <c r="J43" s="8"/>
    </row>
    <row r="44" spans="1:10" ht="12.75">
      <c r="A44" s="11"/>
      <c r="B44" s="4"/>
      <c r="C44" s="5"/>
      <c r="D44" s="5"/>
      <c r="E44" s="14"/>
      <c r="F44" s="22">
        <v>2011</v>
      </c>
      <c r="G44" s="20">
        <f>H44+I44+J44</f>
        <v>2328.5</v>
      </c>
      <c r="H44" s="20">
        <v>0</v>
      </c>
      <c r="I44" s="20">
        <v>2328.5</v>
      </c>
      <c r="J44" s="20"/>
    </row>
    <row r="45" spans="1:10" ht="12.75">
      <c r="A45" s="11"/>
      <c r="B45" s="4"/>
      <c r="C45" s="5"/>
      <c r="D45" s="5"/>
      <c r="E45" s="14"/>
      <c r="F45" s="26">
        <v>2012</v>
      </c>
      <c r="G45" s="24">
        <f>H45+I45+J45</f>
        <v>25938</v>
      </c>
      <c r="H45" s="24">
        <v>3290</v>
      </c>
      <c r="I45" s="24">
        <v>22648</v>
      </c>
      <c r="J45" s="24"/>
    </row>
    <row r="46" spans="1:10" ht="12.75">
      <c r="A46" s="11"/>
      <c r="B46" s="4"/>
      <c r="C46" s="5"/>
      <c r="D46" s="5"/>
      <c r="E46" s="14"/>
      <c r="F46" s="48">
        <v>2013</v>
      </c>
      <c r="G46" s="49">
        <f>H46+I46+J46</f>
        <v>28830</v>
      </c>
      <c r="H46" s="49">
        <v>3000</v>
      </c>
      <c r="I46" s="49">
        <v>25830</v>
      </c>
      <c r="J46" s="49"/>
    </row>
    <row r="47" spans="1:10" ht="12.75">
      <c r="A47" s="11"/>
      <c r="B47" s="4"/>
      <c r="C47" s="5"/>
      <c r="D47" s="5"/>
      <c r="E47" s="14"/>
      <c r="F47" s="28">
        <v>2014</v>
      </c>
      <c r="G47" s="29">
        <f>H47+I47+J47</f>
        <v>26310</v>
      </c>
      <c r="H47" s="29">
        <v>3290</v>
      </c>
      <c r="I47" s="29">
        <v>23020</v>
      </c>
      <c r="J47" s="29"/>
    </row>
    <row r="48" spans="1:10" ht="12.75">
      <c r="A48" s="11"/>
      <c r="B48" s="4"/>
      <c r="C48" s="5"/>
      <c r="D48" s="5"/>
      <c r="E48" s="14"/>
      <c r="F48" s="32">
        <v>2015</v>
      </c>
      <c r="G48" s="33">
        <f>H48+I48+J48</f>
        <v>26930</v>
      </c>
      <c r="H48" s="33">
        <v>3000</v>
      </c>
      <c r="I48" s="33">
        <v>23930</v>
      </c>
      <c r="J48" s="33"/>
    </row>
    <row r="49" spans="1:10" ht="60">
      <c r="A49" s="11">
        <v>10</v>
      </c>
      <c r="B49" s="4" t="s">
        <v>89</v>
      </c>
      <c r="C49" s="5" t="s">
        <v>24</v>
      </c>
      <c r="D49" s="5" t="s">
        <v>68</v>
      </c>
      <c r="E49" s="14" t="s">
        <v>75</v>
      </c>
      <c r="F49" s="6" t="s">
        <v>22</v>
      </c>
      <c r="G49" s="8"/>
      <c r="H49" s="8"/>
      <c r="I49" s="8"/>
      <c r="J49" s="8"/>
    </row>
    <row r="50" spans="1:10" ht="12.75">
      <c r="A50" s="11"/>
      <c r="B50" s="4"/>
      <c r="C50" s="5"/>
      <c r="D50" s="5"/>
      <c r="E50" s="14"/>
      <c r="F50" s="22">
        <v>2011</v>
      </c>
      <c r="G50" s="20">
        <f aca="true" t="shared" si="1" ref="G50:G82">H50+I50+J50</f>
        <v>0</v>
      </c>
      <c r="H50" s="20">
        <v>0</v>
      </c>
      <c r="I50" s="20">
        <v>0</v>
      </c>
      <c r="J50" s="20"/>
    </row>
    <row r="51" spans="1:10" ht="12.75">
      <c r="A51" s="11"/>
      <c r="B51" s="4"/>
      <c r="C51" s="5"/>
      <c r="D51" s="5"/>
      <c r="E51" s="14"/>
      <c r="F51" s="26">
        <v>2012</v>
      </c>
      <c r="G51" s="24">
        <f t="shared" si="1"/>
        <v>4500</v>
      </c>
      <c r="H51" s="24">
        <v>4050</v>
      </c>
      <c r="I51" s="24">
        <v>450</v>
      </c>
      <c r="J51" s="24"/>
    </row>
    <row r="52" spans="1:10" ht="12.75">
      <c r="A52" s="11"/>
      <c r="B52" s="4"/>
      <c r="C52" s="5"/>
      <c r="D52" s="5"/>
      <c r="E52" s="14"/>
      <c r="F52" s="48">
        <v>2013</v>
      </c>
      <c r="G52" s="49">
        <f t="shared" si="1"/>
        <v>18300</v>
      </c>
      <c r="H52" s="49">
        <v>16470</v>
      </c>
      <c r="I52" s="49">
        <v>1830</v>
      </c>
      <c r="J52" s="49"/>
    </row>
    <row r="53" spans="1:10" ht="12.75">
      <c r="A53" s="11"/>
      <c r="B53" s="4"/>
      <c r="C53" s="5"/>
      <c r="D53" s="5"/>
      <c r="E53" s="14"/>
      <c r="F53" s="28">
        <v>2014</v>
      </c>
      <c r="G53" s="29">
        <f t="shared" si="1"/>
        <v>6000</v>
      </c>
      <c r="H53" s="29">
        <v>5400</v>
      </c>
      <c r="I53" s="29">
        <v>600</v>
      </c>
      <c r="J53" s="29"/>
    </row>
    <row r="54" spans="1:10" ht="12.75">
      <c r="A54" s="11"/>
      <c r="B54" s="4"/>
      <c r="C54" s="5"/>
      <c r="D54" s="5"/>
      <c r="E54" s="14"/>
      <c r="F54" s="32">
        <v>2015</v>
      </c>
      <c r="G54" s="33">
        <f t="shared" si="1"/>
        <v>4000</v>
      </c>
      <c r="H54" s="33">
        <v>3600</v>
      </c>
      <c r="I54" s="33">
        <v>400</v>
      </c>
      <c r="J54" s="33"/>
    </row>
    <row r="55" spans="1:10" ht="48">
      <c r="A55" s="11">
        <v>11</v>
      </c>
      <c r="B55" s="4" t="s">
        <v>90</v>
      </c>
      <c r="C55" s="5" t="s">
        <v>25</v>
      </c>
      <c r="D55" s="5"/>
      <c r="E55" s="14" t="s">
        <v>26</v>
      </c>
      <c r="F55" s="6" t="s">
        <v>22</v>
      </c>
      <c r="G55" s="8"/>
      <c r="H55" s="8"/>
      <c r="I55" s="8"/>
      <c r="J55" s="8"/>
    </row>
    <row r="56" spans="1:10" ht="12.75">
      <c r="A56" s="11"/>
      <c r="B56" s="4"/>
      <c r="C56" s="5"/>
      <c r="D56" s="5"/>
      <c r="E56" s="14"/>
      <c r="F56" s="22">
        <v>2011</v>
      </c>
      <c r="G56" s="20">
        <f t="shared" si="1"/>
        <v>86025</v>
      </c>
      <c r="H56" s="20"/>
      <c r="I56" s="20">
        <v>23230</v>
      </c>
      <c r="J56" s="20">
        <v>62795</v>
      </c>
    </row>
    <row r="57" spans="1:10" ht="12.75">
      <c r="A57" s="11"/>
      <c r="B57" s="4"/>
      <c r="C57" s="5"/>
      <c r="D57" s="5"/>
      <c r="E57" s="14"/>
      <c r="F57" s="26">
        <v>2012</v>
      </c>
      <c r="G57" s="24">
        <f t="shared" si="1"/>
        <v>129110</v>
      </c>
      <c r="H57" s="24"/>
      <c r="I57" s="24">
        <v>34860</v>
      </c>
      <c r="J57" s="24">
        <v>94250</v>
      </c>
    </row>
    <row r="58" spans="1:10" ht="12.75">
      <c r="A58" s="11"/>
      <c r="B58" s="4"/>
      <c r="C58" s="5"/>
      <c r="D58" s="5"/>
      <c r="E58" s="14"/>
      <c r="F58" s="48">
        <v>2013</v>
      </c>
      <c r="G58" s="49">
        <f t="shared" si="1"/>
        <v>112850</v>
      </c>
      <c r="H58" s="49"/>
      <c r="I58" s="49">
        <v>30470</v>
      </c>
      <c r="J58" s="49">
        <v>82380</v>
      </c>
    </row>
    <row r="59" spans="1:10" ht="12.75">
      <c r="A59" s="11"/>
      <c r="B59" s="4"/>
      <c r="C59" s="5"/>
      <c r="D59" s="5"/>
      <c r="E59" s="14"/>
      <c r="F59" s="28">
        <v>2014</v>
      </c>
      <c r="G59" s="29">
        <f t="shared" si="1"/>
        <v>126030</v>
      </c>
      <c r="H59" s="29"/>
      <c r="I59" s="29">
        <v>34028</v>
      </c>
      <c r="J59" s="29">
        <v>92002</v>
      </c>
    </row>
    <row r="60" spans="1:10" ht="12.75">
      <c r="A60" s="11"/>
      <c r="B60" s="4"/>
      <c r="C60" s="5"/>
      <c r="D60" s="5"/>
      <c r="E60" s="14"/>
      <c r="F60" s="32">
        <v>2015</v>
      </c>
      <c r="G60" s="33">
        <f t="shared" si="1"/>
        <v>123450</v>
      </c>
      <c r="H60" s="33"/>
      <c r="I60" s="33">
        <v>33331</v>
      </c>
      <c r="J60" s="33">
        <v>90119</v>
      </c>
    </row>
    <row r="61" spans="1:10" ht="12.75">
      <c r="A61" s="11"/>
      <c r="B61" s="4"/>
      <c r="C61" s="5"/>
      <c r="D61" s="5"/>
      <c r="E61" s="14"/>
      <c r="F61" s="6" t="s">
        <v>27</v>
      </c>
      <c r="G61" s="8">
        <f t="shared" si="1"/>
        <v>1679660</v>
      </c>
      <c r="H61" s="8"/>
      <c r="I61" s="8">
        <v>453508</v>
      </c>
      <c r="J61" s="8">
        <v>1226152</v>
      </c>
    </row>
    <row r="62" spans="1:10" ht="36">
      <c r="A62" s="11">
        <v>12</v>
      </c>
      <c r="B62" s="4" t="s">
        <v>91</v>
      </c>
      <c r="C62" s="5" t="s">
        <v>10</v>
      </c>
      <c r="D62" s="5" t="s">
        <v>124</v>
      </c>
      <c r="E62" s="14" t="s">
        <v>18</v>
      </c>
      <c r="F62" s="6" t="s">
        <v>22</v>
      </c>
      <c r="G62" s="8"/>
      <c r="H62" s="8"/>
      <c r="I62" s="8"/>
      <c r="J62" s="8"/>
    </row>
    <row r="63" spans="1:10" ht="12.75">
      <c r="A63" s="11"/>
      <c r="B63" s="4"/>
      <c r="C63" s="5"/>
      <c r="D63" s="5"/>
      <c r="E63" s="14"/>
      <c r="F63" s="22">
        <v>2011</v>
      </c>
      <c r="G63" s="20">
        <f t="shared" si="1"/>
        <v>17971.2</v>
      </c>
      <c r="H63" s="20">
        <v>13478.4</v>
      </c>
      <c r="I63" s="20">
        <v>4492.8</v>
      </c>
      <c r="J63" s="20"/>
    </row>
    <row r="64" spans="1:10" ht="12.75">
      <c r="A64" s="11"/>
      <c r="B64" s="4"/>
      <c r="C64" s="5"/>
      <c r="D64" s="5"/>
      <c r="E64" s="14"/>
      <c r="F64" s="26">
        <v>2012</v>
      </c>
      <c r="G64" s="24">
        <f t="shared" si="1"/>
        <v>21528.9</v>
      </c>
      <c r="H64" s="24">
        <v>16143.9</v>
      </c>
      <c r="I64" s="24">
        <v>5385</v>
      </c>
      <c r="J64" s="24"/>
    </row>
    <row r="65" spans="1:10" ht="12.75">
      <c r="A65" s="11"/>
      <c r="B65" s="4"/>
      <c r="C65" s="5"/>
      <c r="D65" s="5"/>
      <c r="E65" s="14"/>
      <c r="F65" s="48">
        <v>2013</v>
      </c>
      <c r="G65" s="49">
        <f t="shared" si="1"/>
        <v>22742.4</v>
      </c>
      <c r="H65" s="49">
        <v>17054.4</v>
      </c>
      <c r="I65" s="49">
        <v>5688</v>
      </c>
      <c r="J65" s="49"/>
    </row>
    <row r="66" spans="1:10" ht="12.75">
      <c r="A66" s="11"/>
      <c r="B66" s="4"/>
      <c r="C66" s="5"/>
      <c r="D66" s="5"/>
      <c r="E66" s="14"/>
      <c r="F66" s="28">
        <v>2014</v>
      </c>
      <c r="G66" s="29">
        <f t="shared" si="1"/>
        <v>23946.8</v>
      </c>
      <c r="H66" s="29">
        <v>17956.8</v>
      </c>
      <c r="I66" s="29">
        <v>5990</v>
      </c>
      <c r="J66" s="29"/>
    </row>
    <row r="67" spans="1:10" ht="12.75">
      <c r="A67" s="11"/>
      <c r="B67" s="4"/>
      <c r="C67" s="5"/>
      <c r="D67" s="5"/>
      <c r="E67" s="14"/>
      <c r="F67" s="32">
        <v>2015</v>
      </c>
      <c r="G67" s="33">
        <f t="shared" si="1"/>
        <v>25769.8</v>
      </c>
      <c r="H67" s="33">
        <v>19324.8</v>
      </c>
      <c r="I67" s="33">
        <v>6445</v>
      </c>
      <c r="J67" s="33"/>
    </row>
    <row r="68" spans="1:10" ht="60">
      <c r="A68" s="11">
        <v>13</v>
      </c>
      <c r="B68" s="4" t="s">
        <v>92</v>
      </c>
      <c r="C68" s="5" t="s">
        <v>28</v>
      </c>
      <c r="D68" s="5" t="s">
        <v>66</v>
      </c>
      <c r="E68" s="14" t="s">
        <v>29</v>
      </c>
      <c r="F68" s="6" t="s">
        <v>30</v>
      </c>
      <c r="G68" s="8"/>
      <c r="H68" s="8"/>
      <c r="I68" s="8"/>
      <c r="J68" s="8"/>
    </row>
    <row r="69" spans="1:10" ht="12.75">
      <c r="A69" s="11"/>
      <c r="B69" s="4"/>
      <c r="C69" s="5"/>
      <c r="D69" s="5"/>
      <c r="E69" s="14"/>
      <c r="F69" s="26">
        <v>2012</v>
      </c>
      <c r="G69" s="24">
        <f t="shared" si="1"/>
        <v>1969.5</v>
      </c>
      <c r="H69" s="24">
        <v>525</v>
      </c>
      <c r="I69" s="24">
        <v>1184.5</v>
      </c>
      <c r="J69" s="24">
        <v>260</v>
      </c>
    </row>
    <row r="70" spans="1:10" ht="12.75">
      <c r="A70" s="11"/>
      <c r="B70" s="4"/>
      <c r="C70" s="5"/>
      <c r="D70" s="5"/>
      <c r="E70" s="14"/>
      <c r="F70" s="48">
        <v>2013</v>
      </c>
      <c r="G70" s="49">
        <f t="shared" si="1"/>
        <v>1550</v>
      </c>
      <c r="H70" s="49">
        <v>470</v>
      </c>
      <c r="I70" s="49">
        <v>40</v>
      </c>
      <c r="J70" s="49">
        <v>1040</v>
      </c>
    </row>
    <row r="71" spans="1:10" ht="12.75">
      <c r="A71" s="11"/>
      <c r="B71" s="4"/>
      <c r="C71" s="5"/>
      <c r="D71" s="5"/>
      <c r="E71" s="14"/>
      <c r="F71" s="28">
        <v>2014</v>
      </c>
      <c r="G71" s="29">
        <f t="shared" si="1"/>
        <v>505</v>
      </c>
      <c r="H71" s="29">
        <v>395</v>
      </c>
      <c r="I71" s="29">
        <v>55</v>
      </c>
      <c r="J71" s="29">
        <v>55</v>
      </c>
    </row>
    <row r="72" spans="1:10" ht="12.75">
      <c r="A72" s="11"/>
      <c r="B72" s="4"/>
      <c r="C72" s="5"/>
      <c r="D72" s="5"/>
      <c r="E72" s="14"/>
      <c r="F72" s="32">
        <v>2015</v>
      </c>
      <c r="G72" s="33">
        <f t="shared" si="1"/>
        <v>23258</v>
      </c>
      <c r="H72" s="33">
        <v>11275</v>
      </c>
      <c r="I72" s="33">
        <v>11753</v>
      </c>
      <c r="J72" s="33">
        <v>230</v>
      </c>
    </row>
    <row r="73" spans="1:10" ht="36">
      <c r="A73" s="11">
        <v>14</v>
      </c>
      <c r="B73" s="4" t="s">
        <v>93</v>
      </c>
      <c r="C73" s="5" t="s">
        <v>31</v>
      </c>
      <c r="D73" s="5" t="s">
        <v>67</v>
      </c>
      <c r="E73" s="14" t="s">
        <v>29</v>
      </c>
      <c r="F73" s="6" t="s">
        <v>30</v>
      </c>
      <c r="G73" s="8"/>
      <c r="H73" s="8"/>
      <c r="I73" s="8"/>
      <c r="J73" s="8"/>
    </row>
    <row r="74" spans="1:10" ht="12.75">
      <c r="A74" s="11"/>
      <c r="B74" s="4"/>
      <c r="C74" s="5"/>
      <c r="D74" s="5"/>
      <c r="E74" s="14"/>
      <c r="F74" s="26">
        <v>2012</v>
      </c>
      <c r="G74" s="24">
        <f t="shared" si="1"/>
        <v>13150.68</v>
      </c>
      <c r="H74" s="24">
        <v>7317.64</v>
      </c>
      <c r="I74" s="24">
        <v>5714.94</v>
      </c>
      <c r="J74" s="24">
        <v>118.1</v>
      </c>
    </row>
    <row r="75" spans="1:10" ht="12.75">
      <c r="A75" s="11"/>
      <c r="B75" s="4"/>
      <c r="C75" s="5"/>
      <c r="D75" s="5"/>
      <c r="E75" s="14"/>
      <c r="F75" s="48">
        <v>2013</v>
      </c>
      <c r="G75" s="49">
        <f t="shared" si="1"/>
        <v>2362.94</v>
      </c>
      <c r="H75" s="49">
        <v>1982.64</v>
      </c>
      <c r="I75" s="49">
        <v>0</v>
      </c>
      <c r="J75" s="49">
        <v>380.3</v>
      </c>
    </row>
    <row r="76" spans="1:10" ht="12.75">
      <c r="A76" s="11"/>
      <c r="B76" s="4"/>
      <c r="C76" s="5"/>
      <c r="D76" s="5"/>
      <c r="E76" s="14"/>
      <c r="F76" s="28">
        <v>2014</v>
      </c>
      <c r="G76" s="29">
        <f t="shared" si="1"/>
        <v>1478.4</v>
      </c>
      <c r="H76" s="29">
        <v>1087</v>
      </c>
      <c r="I76" s="29">
        <v>0</v>
      </c>
      <c r="J76" s="29">
        <v>391.4</v>
      </c>
    </row>
    <row r="77" spans="1:10" ht="12.75">
      <c r="A77" s="11"/>
      <c r="B77" s="4"/>
      <c r="C77" s="5"/>
      <c r="D77" s="5"/>
      <c r="E77" s="14"/>
      <c r="F77" s="32">
        <v>2015</v>
      </c>
      <c r="G77" s="33">
        <f t="shared" si="1"/>
        <v>19100.64</v>
      </c>
      <c r="H77" s="33">
        <v>2495.64</v>
      </c>
      <c r="I77" s="33">
        <v>16112.5</v>
      </c>
      <c r="J77" s="33">
        <v>492.5</v>
      </c>
    </row>
    <row r="78" spans="1:10" ht="48">
      <c r="A78" s="11">
        <v>15</v>
      </c>
      <c r="B78" s="4" t="s">
        <v>94</v>
      </c>
      <c r="C78" s="5" t="s">
        <v>49</v>
      </c>
      <c r="D78" s="5" t="s">
        <v>126</v>
      </c>
      <c r="E78" s="14" t="s">
        <v>11</v>
      </c>
      <c r="F78" s="6" t="s">
        <v>30</v>
      </c>
      <c r="G78" s="8"/>
      <c r="H78" s="8"/>
      <c r="I78" s="8"/>
      <c r="J78" s="8"/>
    </row>
    <row r="79" spans="1:10" ht="12.75">
      <c r="A79" s="11"/>
      <c r="B79" s="4"/>
      <c r="C79" s="5"/>
      <c r="D79" s="5"/>
      <c r="E79" s="14"/>
      <c r="F79" s="26">
        <v>2012</v>
      </c>
      <c r="G79" s="24">
        <f t="shared" si="1"/>
        <v>516.2</v>
      </c>
      <c r="H79" s="24">
        <v>258.1</v>
      </c>
      <c r="I79" s="24">
        <v>258.1</v>
      </c>
      <c r="J79" s="24"/>
    </row>
    <row r="80" spans="1:10" ht="12.75">
      <c r="A80" s="11"/>
      <c r="B80" s="4"/>
      <c r="C80" s="5"/>
      <c r="D80" s="5"/>
      <c r="E80" s="14"/>
      <c r="F80" s="48">
        <v>2013</v>
      </c>
      <c r="G80" s="49">
        <f t="shared" si="1"/>
        <v>516.2</v>
      </c>
      <c r="H80" s="49">
        <v>258.1</v>
      </c>
      <c r="I80" s="49">
        <v>258.1</v>
      </c>
      <c r="J80" s="49"/>
    </row>
    <row r="81" spans="1:10" ht="12.75">
      <c r="A81" s="11"/>
      <c r="B81" s="4"/>
      <c r="C81" s="5"/>
      <c r="D81" s="5"/>
      <c r="E81" s="14"/>
      <c r="F81" s="28">
        <v>2014</v>
      </c>
      <c r="G81" s="29">
        <f t="shared" si="1"/>
        <v>516.2</v>
      </c>
      <c r="H81" s="29">
        <v>258.1</v>
      </c>
      <c r="I81" s="29">
        <v>258.1</v>
      </c>
      <c r="J81" s="29"/>
    </row>
    <row r="82" spans="1:10" ht="12.75">
      <c r="A82" s="11"/>
      <c r="B82" s="4"/>
      <c r="C82" s="5"/>
      <c r="D82" s="5"/>
      <c r="E82" s="14"/>
      <c r="F82" s="32">
        <v>2015</v>
      </c>
      <c r="G82" s="33">
        <f t="shared" si="1"/>
        <v>516.2</v>
      </c>
      <c r="H82" s="33">
        <v>258.1</v>
      </c>
      <c r="I82" s="33">
        <v>258.1</v>
      </c>
      <c r="J82" s="33"/>
    </row>
    <row r="83" spans="1:10" ht="48">
      <c r="A83" s="11">
        <v>16</v>
      </c>
      <c r="B83" s="4" t="s">
        <v>95</v>
      </c>
      <c r="C83" s="5" t="s">
        <v>32</v>
      </c>
      <c r="D83" s="5"/>
      <c r="E83" s="14" t="s">
        <v>55</v>
      </c>
      <c r="F83" s="6"/>
      <c r="G83" s="8"/>
      <c r="H83" s="8"/>
      <c r="I83" s="8"/>
      <c r="J83" s="8"/>
    </row>
    <row r="84" spans="1:10" ht="120">
      <c r="A84" s="11">
        <v>17</v>
      </c>
      <c r="B84" s="4" t="s">
        <v>112</v>
      </c>
      <c r="C84" s="5" t="s">
        <v>113</v>
      </c>
      <c r="D84" s="5"/>
      <c r="E84" s="14" t="s">
        <v>26</v>
      </c>
      <c r="F84" s="7" t="s">
        <v>114</v>
      </c>
      <c r="G84" s="8"/>
      <c r="H84" s="8"/>
      <c r="I84" s="8"/>
      <c r="J84" s="8"/>
    </row>
    <row r="85" spans="1:10" ht="12.75">
      <c r="A85" s="11"/>
      <c r="B85" s="4"/>
      <c r="C85" s="5"/>
      <c r="D85" s="5"/>
      <c r="E85" s="14"/>
      <c r="F85" s="22">
        <v>2011</v>
      </c>
      <c r="G85" s="20">
        <f aca="true" t="shared" si="2" ref="G85:G101">H85+I85+J85</f>
        <v>4840</v>
      </c>
      <c r="H85" s="20"/>
      <c r="I85" s="20">
        <v>4300</v>
      </c>
      <c r="J85" s="20">
        <v>540</v>
      </c>
    </row>
    <row r="86" spans="1:10" ht="12.75">
      <c r="A86" s="11"/>
      <c r="B86" s="4"/>
      <c r="C86" s="5"/>
      <c r="D86" s="5"/>
      <c r="E86" s="14"/>
      <c r="F86" s="26">
        <v>2012</v>
      </c>
      <c r="G86" s="24">
        <f t="shared" si="2"/>
        <v>1678</v>
      </c>
      <c r="H86" s="24"/>
      <c r="I86" s="24">
        <v>1638</v>
      </c>
      <c r="J86" s="24">
        <v>40</v>
      </c>
    </row>
    <row r="87" spans="1:10" ht="12.75">
      <c r="A87" s="11"/>
      <c r="B87" s="4"/>
      <c r="C87" s="5"/>
      <c r="D87" s="5"/>
      <c r="E87" s="14"/>
      <c r="F87" s="48">
        <v>2013</v>
      </c>
      <c r="G87" s="49">
        <f t="shared" si="2"/>
        <v>1300</v>
      </c>
      <c r="H87" s="49"/>
      <c r="I87" s="49">
        <v>300</v>
      </c>
      <c r="J87" s="49">
        <v>1000</v>
      </c>
    </row>
    <row r="88" spans="1:10" ht="13.5" customHeight="1">
      <c r="A88" s="11"/>
      <c r="B88" s="4"/>
      <c r="C88" s="5"/>
      <c r="D88" s="5"/>
      <c r="E88" s="14"/>
      <c r="F88" s="28">
        <v>2014</v>
      </c>
      <c r="G88" s="29">
        <f t="shared" si="2"/>
        <v>1700</v>
      </c>
      <c r="H88" s="29"/>
      <c r="I88" s="29">
        <v>1300</v>
      </c>
      <c r="J88" s="29">
        <v>400</v>
      </c>
    </row>
    <row r="89" spans="1:10" ht="12.75">
      <c r="A89" s="11"/>
      <c r="B89" s="4"/>
      <c r="C89" s="5"/>
      <c r="D89" s="5"/>
      <c r="E89" s="14"/>
      <c r="F89" s="32">
        <v>2015</v>
      </c>
      <c r="G89" s="33">
        <f t="shared" si="2"/>
        <v>2500</v>
      </c>
      <c r="H89" s="33"/>
      <c r="I89" s="33">
        <v>2000</v>
      </c>
      <c r="J89" s="33">
        <v>500</v>
      </c>
    </row>
    <row r="90" spans="1:10" ht="12.75">
      <c r="A90" s="11"/>
      <c r="B90" s="4"/>
      <c r="C90" s="5"/>
      <c r="D90" s="5"/>
      <c r="E90" s="14"/>
      <c r="F90" s="75" t="s">
        <v>115</v>
      </c>
      <c r="G90" s="74">
        <f t="shared" si="2"/>
        <v>6000</v>
      </c>
      <c r="H90" s="74"/>
      <c r="I90" s="74">
        <v>6000</v>
      </c>
      <c r="J90" s="74"/>
    </row>
    <row r="91" spans="1:10" ht="48">
      <c r="A91" s="11">
        <v>18</v>
      </c>
      <c r="B91" s="4" t="s">
        <v>97</v>
      </c>
      <c r="C91" s="5" t="s">
        <v>34</v>
      </c>
      <c r="D91" s="5" t="s">
        <v>72</v>
      </c>
      <c r="E91" s="14" t="s">
        <v>35</v>
      </c>
      <c r="F91" s="6" t="s">
        <v>30</v>
      </c>
      <c r="G91" s="8"/>
      <c r="H91" s="8"/>
      <c r="I91" s="8"/>
      <c r="J91" s="8"/>
    </row>
    <row r="92" spans="1:10" ht="12.75">
      <c r="A92" s="11"/>
      <c r="B92" s="4"/>
      <c r="C92" s="5"/>
      <c r="D92" s="5"/>
      <c r="E92" s="14"/>
      <c r="F92" s="26">
        <v>2012</v>
      </c>
      <c r="G92" s="24">
        <f t="shared" si="2"/>
        <v>4276.7</v>
      </c>
      <c r="H92" s="24">
        <v>0</v>
      </c>
      <c r="I92" s="24">
        <v>4276.7</v>
      </c>
      <c r="J92" s="24"/>
    </row>
    <row r="93" spans="1:10" ht="12.75">
      <c r="A93" s="11"/>
      <c r="B93" s="4"/>
      <c r="C93" s="5"/>
      <c r="D93" s="5"/>
      <c r="E93" s="14"/>
      <c r="F93" s="48">
        <v>2013</v>
      </c>
      <c r="G93" s="49">
        <f t="shared" si="2"/>
        <v>49016.9</v>
      </c>
      <c r="H93" s="49">
        <v>35821.4</v>
      </c>
      <c r="I93" s="49">
        <v>13195.5</v>
      </c>
      <c r="J93" s="49"/>
    </row>
    <row r="94" spans="1:10" ht="12.75">
      <c r="A94" s="11"/>
      <c r="B94" s="4"/>
      <c r="C94" s="5"/>
      <c r="D94" s="5"/>
      <c r="E94" s="14"/>
      <c r="F94" s="28">
        <v>2014</v>
      </c>
      <c r="G94" s="29">
        <f t="shared" si="2"/>
        <v>19934</v>
      </c>
      <c r="H94" s="29">
        <v>8474.4</v>
      </c>
      <c r="I94" s="29">
        <v>11459.6</v>
      </c>
      <c r="J94" s="29"/>
    </row>
    <row r="95" spans="1:10" ht="12.75">
      <c r="A95" s="11"/>
      <c r="B95" s="4"/>
      <c r="C95" s="5"/>
      <c r="D95" s="5"/>
      <c r="E95" s="14"/>
      <c r="F95" s="32">
        <v>2015</v>
      </c>
      <c r="G95" s="33">
        <f t="shared" si="2"/>
        <v>19215</v>
      </c>
      <c r="H95" s="33">
        <v>12760.2</v>
      </c>
      <c r="I95" s="33">
        <v>6454.8</v>
      </c>
      <c r="J95" s="33"/>
    </row>
    <row r="96" spans="1:10" ht="48">
      <c r="A96" s="11">
        <v>19</v>
      </c>
      <c r="B96" s="4" t="s">
        <v>98</v>
      </c>
      <c r="C96" s="5" t="s">
        <v>36</v>
      </c>
      <c r="D96" s="5" t="s">
        <v>69</v>
      </c>
      <c r="E96" s="14" t="s">
        <v>11</v>
      </c>
      <c r="F96" s="6" t="s">
        <v>22</v>
      </c>
      <c r="G96" s="8"/>
      <c r="H96" s="8"/>
      <c r="I96" s="8"/>
      <c r="J96" s="8"/>
    </row>
    <row r="97" spans="1:10" ht="12.75">
      <c r="A97" s="11"/>
      <c r="B97" s="4"/>
      <c r="C97" s="5"/>
      <c r="D97" s="5"/>
      <c r="E97" s="14"/>
      <c r="F97" s="22">
        <v>2011</v>
      </c>
      <c r="G97" s="20">
        <f t="shared" si="2"/>
        <v>1708.5</v>
      </c>
      <c r="H97" s="20">
        <v>482.4</v>
      </c>
      <c r="I97" s="20">
        <v>1226.1</v>
      </c>
      <c r="J97" s="20"/>
    </row>
    <row r="98" spans="1:10" ht="12.75">
      <c r="A98" s="11"/>
      <c r="B98" s="4"/>
      <c r="C98" s="5"/>
      <c r="D98" s="5"/>
      <c r="E98" s="14"/>
      <c r="F98" s="26">
        <v>2012</v>
      </c>
      <c r="G98" s="24">
        <f t="shared" si="2"/>
        <v>1913.75</v>
      </c>
      <c r="H98" s="24">
        <v>540.35</v>
      </c>
      <c r="I98" s="24">
        <v>1373.4</v>
      </c>
      <c r="J98" s="24"/>
    </row>
    <row r="99" spans="1:10" ht="12.75">
      <c r="A99" s="11"/>
      <c r="B99" s="4"/>
      <c r="C99" s="5"/>
      <c r="D99" s="5"/>
      <c r="E99" s="14"/>
      <c r="F99" s="48">
        <v>2013</v>
      </c>
      <c r="G99" s="49">
        <f t="shared" si="2"/>
        <v>1573.3999999999999</v>
      </c>
      <c r="H99" s="49">
        <v>444.3</v>
      </c>
      <c r="I99" s="49">
        <v>1129.1</v>
      </c>
      <c r="J99" s="49"/>
    </row>
    <row r="100" spans="1:10" ht="12.75">
      <c r="A100" s="11"/>
      <c r="B100" s="4"/>
      <c r="C100" s="5"/>
      <c r="D100" s="5"/>
      <c r="E100" s="14"/>
      <c r="F100" s="28">
        <v>2014</v>
      </c>
      <c r="G100" s="29">
        <f t="shared" si="2"/>
        <v>1445.8999999999999</v>
      </c>
      <c r="H100" s="29">
        <v>408.3</v>
      </c>
      <c r="I100" s="29">
        <v>1037.6</v>
      </c>
      <c r="J100" s="29"/>
    </row>
    <row r="101" spans="1:10" ht="12.75">
      <c r="A101" s="11"/>
      <c r="B101" s="4"/>
      <c r="C101" s="5"/>
      <c r="D101" s="5"/>
      <c r="E101" s="14"/>
      <c r="F101" s="32">
        <v>2015</v>
      </c>
      <c r="G101" s="33">
        <f t="shared" si="2"/>
        <v>1858.4499999999998</v>
      </c>
      <c r="H101" s="33">
        <v>524.65</v>
      </c>
      <c r="I101" s="33">
        <v>1333.8</v>
      </c>
      <c r="J101" s="33"/>
    </row>
    <row r="102" spans="1:10" ht="84">
      <c r="A102" s="11">
        <v>20</v>
      </c>
      <c r="B102" s="4" t="s">
        <v>99</v>
      </c>
      <c r="C102" s="5" t="s">
        <v>38</v>
      </c>
      <c r="D102" s="5" t="s">
        <v>78</v>
      </c>
      <c r="E102" s="14" t="s">
        <v>39</v>
      </c>
      <c r="F102" s="6" t="s">
        <v>30</v>
      </c>
      <c r="G102" s="40"/>
      <c r="H102" s="40"/>
      <c r="I102" s="40"/>
      <c r="J102" s="8"/>
    </row>
    <row r="103" spans="1:10" ht="12.75">
      <c r="A103" s="11"/>
      <c r="B103" s="4"/>
      <c r="C103" s="5"/>
      <c r="D103" s="5"/>
      <c r="E103" s="14"/>
      <c r="F103" s="26">
        <v>2012</v>
      </c>
      <c r="G103" s="42">
        <f aca="true" t="shared" si="3" ref="G103:G121">H103+I103+J103</f>
        <v>6981</v>
      </c>
      <c r="H103" s="42">
        <v>2791</v>
      </c>
      <c r="I103" s="42">
        <v>4190</v>
      </c>
      <c r="J103" s="24"/>
    </row>
    <row r="104" spans="1:10" ht="12.75">
      <c r="A104" s="11"/>
      <c r="B104" s="4"/>
      <c r="C104" s="5"/>
      <c r="D104" s="5"/>
      <c r="E104" s="14"/>
      <c r="F104" s="48">
        <v>2013</v>
      </c>
      <c r="G104" s="50">
        <f t="shared" si="3"/>
        <v>20374.89</v>
      </c>
      <c r="H104" s="50">
        <v>4736.76</v>
      </c>
      <c r="I104" s="50">
        <v>15638.13</v>
      </c>
      <c r="J104" s="49"/>
    </row>
    <row r="105" spans="1:10" ht="12.75">
      <c r="A105" s="11"/>
      <c r="B105" s="4"/>
      <c r="C105" s="5"/>
      <c r="D105" s="5"/>
      <c r="E105" s="14"/>
      <c r="F105" s="28">
        <v>2014</v>
      </c>
      <c r="G105" s="43">
        <f t="shared" si="3"/>
        <v>18941.89</v>
      </c>
      <c r="H105" s="43">
        <v>4736.76</v>
      </c>
      <c r="I105" s="43">
        <v>14205.13</v>
      </c>
      <c r="J105" s="29"/>
    </row>
    <row r="106" spans="1:10" ht="12.75">
      <c r="A106" s="11"/>
      <c r="B106" s="4"/>
      <c r="C106" s="5"/>
      <c r="D106" s="5"/>
      <c r="E106" s="14"/>
      <c r="F106" s="32">
        <v>2015</v>
      </c>
      <c r="G106" s="41">
        <f t="shared" si="3"/>
        <v>11941.89</v>
      </c>
      <c r="H106" s="41">
        <v>4736.76</v>
      </c>
      <c r="I106" s="41">
        <v>7205.13</v>
      </c>
      <c r="J106" s="33"/>
    </row>
    <row r="107" spans="1:10" ht="168">
      <c r="A107" s="11">
        <v>21</v>
      </c>
      <c r="B107" s="4" t="s">
        <v>120</v>
      </c>
      <c r="C107" s="5" t="s">
        <v>119</v>
      </c>
      <c r="D107" s="5" t="s">
        <v>121</v>
      </c>
      <c r="E107" s="14" t="s">
        <v>13</v>
      </c>
      <c r="F107" s="6" t="s">
        <v>60</v>
      </c>
      <c r="G107" s="8"/>
      <c r="H107" s="8"/>
      <c r="I107" s="8"/>
      <c r="J107" s="8"/>
    </row>
    <row r="108" spans="1:10" ht="12.75">
      <c r="A108" s="11"/>
      <c r="B108" s="4"/>
      <c r="C108" s="5"/>
      <c r="D108" s="5"/>
      <c r="E108" s="14"/>
      <c r="F108" s="48">
        <v>2013</v>
      </c>
      <c r="G108" s="49">
        <f t="shared" si="3"/>
        <v>99345</v>
      </c>
      <c r="H108" s="49">
        <v>89410.5</v>
      </c>
      <c r="I108" s="49">
        <v>9934.5</v>
      </c>
      <c r="J108" s="49"/>
    </row>
    <row r="109" spans="1:10" ht="12.75">
      <c r="A109" s="11"/>
      <c r="B109" s="4"/>
      <c r="C109" s="5"/>
      <c r="D109" s="5"/>
      <c r="E109" s="14"/>
      <c r="F109" s="28">
        <v>2014</v>
      </c>
      <c r="G109" s="29">
        <f>H109+I109+J109</f>
        <v>97242.59999999999</v>
      </c>
      <c r="H109" s="29">
        <v>87518.34</v>
      </c>
      <c r="I109" s="29">
        <v>9724.26</v>
      </c>
      <c r="J109" s="29"/>
    </row>
    <row r="110" spans="1:10" ht="12.75">
      <c r="A110" s="11"/>
      <c r="B110" s="4"/>
      <c r="C110" s="5"/>
      <c r="D110" s="5"/>
      <c r="E110" s="14"/>
      <c r="F110" s="58">
        <v>2015</v>
      </c>
      <c r="G110" s="77">
        <f t="shared" si="3"/>
        <v>51636</v>
      </c>
      <c r="H110" s="77">
        <v>46472.4</v>
      </c>
      <c r="I110" s="77">
        <v>5163.6</v>
      </c>
      <c r="J110" s="77"/>
    </row>
    <row r="111" spans="1:10" ht="36">
      <c r="A111" s="11">
        <v>22</v>
      </c>
      <c r="B111" s="4" t="s">
        <v>101</v>
      </c>
      <c r="C111" s="5" t="s">
        <v>45</v>
      </c>
      <c r="D111" s="5"/>
      <c r="E111" s="14"/>
      <c r="F111" s="6" t="s">
        <v>22</v>
      </c>
      <c r="G111" s="8"/>
      <c r="H111" s="8"/>
      <c r="I111" s="8"/>
      <c r="J111" s="8"/>
    </row>
    <row r="112" spans="1:10" ht="12.75">
      <c r="A112" s="11"/>
      <c r="B112" s="4"/>
      <c r="C112" s="5"/>
      <c r="D112" s="5"/>
      <c r="E112" s="14"/>
      <c r="F112" s="22">
        <v>2011</v>
      </c>
      <c r="G112" s="20">
        <f t="shared" si="3"/>
        <v>6483.2</v>
      </c>
      <c r="H112" s="20"/>
      <c r="I112" s="20">
        <v>5688.2</v>
      </c>
      <c r="J112" s="20">
        <v>795</v>
      </c>
    </row>
    <row r="113" spans="1:10" ht="12.75">
      <c r="A113" s="11"/>
      <c r="B113" s="4"/>
      <c r="C113" s="5"/>
      <c r="D113" s="5"/>
      <c r="E113" s="14"/>
      <c r="F113" s="26">
        <v>2012</v>
      </c>
      <c r="G113" s="24">
        <f t="shared" si="3"/>
        <v>4286.1</v>
      </c>
      <c r="H113" s="24"/>
      <c r="I113" s="24">
        <v>1131.8</v>
      </c>
      <c r="J113" s="24">
        <v>3154.3</v>
      </c>
    </row>
    <row r="114" spans="1:10" ht="12.75">
      <c r="A114" s="11"/>
      <c r="B114" s="4"/>
      <c r="C114" s="5"/>
      <c r="D114" s="5"/>
      <c r="E114" s="14"/>
      <c r="F114" s="48">
        <v>2013</v>
      </c>
      <c r="G114" s="49">
        <f t="shared" si="3"/>
        <v>51685.9</v>
      </c>
      <c r="H114" s="49"/>
      <c r="I114" s="49">
        <v>1488.9</v>
      </c>
      <c r="J114" s="49">
        <v>50197</v>
      </c>
    </row>
    <row r="115" spans="1:10" ht="12.75">
      <c r="A115" s="11"/>
      <c r="B115" s="4"/>
      <c r="C115" s="5"/>
      <c r="D115" s="5"/>
      <c r="E115" s="14"/>
      <c r="F115" s="28">
        <v>2014</v>
      </c>
      <c r="G115" s="29">
        <f t="shared" si="3"/>
        <v>23884.6</v>
      </c>
      <c r="H115" s="29"/>
      <c r="I115" s="29">
        <v>2639</v>
      </c>
      <c r="J115" s="29">
        <v>21245.6</v>
      </c>
    </row>
    <row r="116" spans="1:10" ht="12.75">
      <c r="A116" s="11"/>
      <c r="B116" s="4"/>
      <c r="C116" s="5"/>
      <c r="D116" s="5"/>
      <c r="E116" s="14"/>
      <c r="F116" s="32">
        <v>2015</v>
      </c>
      <c r="G116" s="33">
        <f t="shared" si="3"/>
        <v>8742.5</v>
      </c>
      <c r="H116" s="33"/>
      <c r="I116" s="33">
        <v>8342.5</v>
      </c>
      <c r="J116" s="33">
        <v>400</v>
      </c>
    </row>
    <row r="117" spans="1:10" ht="48">
      <c r="A117" s="11">
        <v>23</v>
      </c>
      <c r="B117" s="4" t="s">
        <v>102</v>
      </c>
      <c r="C117" s="5" t="s">
        <v>46</v>
      </c>
      <c r="D117" s="5"/>
      <c r="E117" s="14" t="s">
        <v>56</v>
      </c>
      <c r="F117" s="6" t="s">
        <v>30</v>
      </c>
      <c r="G117" s="8"/>
      <c r="H117" s="8"/>
      <c r="I117" s="8"/>
      <c r="J117" s="8"/>
    </row>
    <row r="118" spans="1:10" ht="12.75">
      <c r="A118" s="11"/>
      <c r="B118" s="4"/>
      <c r="C118" s="5"/>
      <c r="D118" s="5"/>
      <c r="E118" s="14"/>
      <c r="F118" s="26">
        <v>2012</v>
      </c>
      <c r="G118" s="24">
        <f t="shared" si="3"/>
        <v>7122</v>
      </c>
      <c r="H118" s="24">
        <v>300</v>
      </c>
      <c r="I118" s="24">
        <v>6822</v>
      </c>
      <c r="J118" s="24"/>
    </row>
    <row r="119" spans="1:10" ht="12.75">
      <c r="A119" s="11"/>
      <c r="B119" s="4"/>
      <c r="C119" s="5"/>
      <c r="D119" s="5"/>
      <c r="E119" s="14"/>
      <c r="F119" s="48">
        <v>2013</v>
      </c>
      <c r="G119" s="49">
        <f t="shared" si="3"/>
        <v>110770</v>
      </c>
      <c r="H119" s="48">
        <v>98500</v>
      </c>
      <c r="I119" s="48">
        <v>12270</v>
      </c>
      <c r="J119" s="48"/>
    </row>
    <row r="120" spans="1:10" ht="12.75">
      <c r="A120" s="11"/>
      <c r="B120" s="4"/>
      <c r="C120" s="5"/>
      <c r="D120" s="5"/>
      <c r="E120" s="14"/>
      <c r="F120" s="28">
        <v>2014</v>
      </c>
      <c r="G120" s="29">
        <f t="shared" si="3"/>
        <v>118500</v>
      </c>
      <c r="H120" s="28">
        <v>105530</v>
      </c>
      <c r="I120" s="28">
        <v>12970</v>
      </c>
      <c r="J120" s="28"/>
    </row>
    <row r="121" spans="1:10" ht="12.75">
      <c r="A121" s="11"/>
      <c r="B121" s="4"/>
      <c r="C121" s="5"/>
      <c r="D121" s="5"/>
      <c r="E121" s="14"/>
      <c r="F121" s="32">
        <v>2015</v>
      </c>
      <c r="G121" s="33">
        <f t="shared" si="3"/>
        <v>98500</v>
      </c>
      <c r="H121" s="32">
        <v>87950</v>
      </c>
      <c r="I121" s="32">
        <v>10550</v>
      </c>
      <c r="J121" s="32"/>
    </row>
    <row r="122" spans="1:10" ht="67.5">
      <c r="A122" s="12">
        <v>24</v>
      </c>
      <c r="B122" s="71" t="s">
        <v>111</v>
      </c>
      <c r="C122" s="5" t="s">
        <v>57</v>
      </c>
      <c r="D122" s="5"/>
      <c r="E122" s="4" t="s">
        <v>13</v>
      </c>
      <c r="F122" s="7" t="s">
        <v>58</v>
      </c>
      <c r="G122" s="7"/>
      <c r="H122" s="7"/>
      <c r="I122" s="7"/>
      <c r="J122" s="7"/>
    </row>
    <row r="123" spans="1:10" ht="12.75">
      <c r="A123" s="12"/>
      <c r="B123" s="4"/>
      <c r="C123" s="5"/>
      <c r="D123" s="5"/>
      <c r="E123" s="4"/>
      <c r="F123" s="51">
        <v>2013</v>
      </c>
      <c r="G123" s="49">
        <f aca="true" t="shared" si="4" ref="G123:G143">H123+I123+J123</f>
        <v>8400</v>
      </c>
      <c r="H123" s="52"/>
      <c r="I123" s="52">
        <v>7560</v>
      </c>
      <c r="J123" s="51">
        <v>840</v>
      </c>
    </row>
    <row r="124" spans="1:10" ht="12.75">
      <c r="A124" s="12"/>
      <c r="B124" s="4"/>
      <c r="C124" s="5"/>
      <c r="D124" s="5"/>
      <c r="E124" s="4"/>
      <c r="F124" s="30">
        <v>2014</v>
      </c>
      <c r="G124" s="29">
        <f t="shared" si="4"/>
        <v>5376</v>
      </c>
      <c r="H124" s="31"/>
      <c r="I124" s="31">
        <v>4838.4</v>
      </c>
      <c r="J124" s="31">
        <v>537.6</v>
      </c>
    </row>
    <row r="125" spans="1:10" ht="12.75">
      <c r="A125" s="12"/>
      <c r="B125" s="4"/>
      <c r="C125" s="5"/>
      <c r="D125" s="5"/>
      <c r="E125" s="4"/>
      <c r="F125" s="36">
        <v>2015</v>
      </c>
      <c r="G125" s="33">
        <f t="shared" si="4"/>
        <v>4401</v>
      </c>
      <c r="H125" s="37"/>
      <c r="I125" s="37">
        <v>3960.9</v>
      </c>
      <c r="J125" s="37">
        <v>440.1</v>
      </c>
    </row>
    <row r="126" spans="1:10" ht="12.75">
      <c r="A126" s="12"/>
      <c r="B126" s="4"/>
      <c r="C126" s="5"/>
      <c r="D126" s="5"/>
      <c r="E126" s="4"/>
      <c r="F126" s="7">
        <v>2016</v>
      </c>
      <c r="G126" s="8">
        <f t="shared" si="4"/>
        <v>5196</v>
      </c>
      <c r="H126" s="9"/>
      <c r="I126" s="9">
        <v>4676.4</v>
      </c>
      <c r="J126" s="9">
        <v>519.6</v>
      </c>
    </row>
    <row r="127" spans="1:10" ht="12.75">
      <c r="A127" s="12"/>
      <c r="B127" s="4"/>
      <c r="C127" s="5"/>
      <c r="D127" s="5"/>
      <c r="E127" s="4"/>
      <c r="F127" s="7">
        <v>2017</v>
      </c>
      <c r="G127" s="8">
        <f t="shared" si="4"/>
        <v>4514</v>
      </c>
      <c r="H127" s="9"/>
      <c r="I127" s="9">
        <v>4062.6</v>
      </c>
      <c r="J127" s="9">
        <v>451.4</v>
      </c>
    </row>
    <row r="128" spans="1:10" ht="12.75">
      <c r="A128" s="12"/>
      <c r="B128" s="4"/>
      <c r="C128" s="5"/>
      <c r="D128" s="5"/>
      <c r="E128" s="4"/>
      <c r="F128" s="7">
        <v>2018</v>
      </c>
      <c r="G128" s="8">
        <f t="shared" si="4"/>
        <v>6025</v>
      </c>
      <c r="H128" s="9"/>
      <c r="I128" s="9">
        <v>5422.5</v>
      </c>
      <c r="J128" s="9">
        <v>602.5</v>
      </c>
    </row>
    <row r="129" spans="1:10" ht="36">
      <c r="A129" s="12">
        <v>25</v>
      </c>
      <c r="B129" s="72" t="s">
        <v>103</v>
      </c>
      <c r="C129" s="5" t="s">
        <v>59</v>
      </c>
      <c r="D129" s="5"/>
      <c r="E129" s="4" t="s">
        <v>18</v>
      </c>
      <c r="F129" s="7" t="s">
        <v>60</v>
      </c>
      <c r="G129" s="8"/>
      <c r="H129" s="9"/>
      <c r="I129" s="9"/>
      <c r="J129" s="9"/>
    </row>
    <row r="130" spans="1:10" ht="12.75">
      <c r="A130" s="12"/>
      <c r="B130" s="4"/>
      <c r="C130" s="5"/>
      <c r="D130" s="5"/>
      <c r="E130" s="4"/>
      <c r="F130" s="51">
        <v>2013</v>
      </c>
      <c r="G130" s="49">
        <f t="shared" si="4"/>
        <v>372</v>
      </c>
      <c r="H130" s="53">
        <v>186</v>
      </c>
      <c r="I130" s="53">
        <v>186</v>
      </c>
      <c r="J130" s="53"/>
    </row>
    <row r="131" spans="1:10" ht="12.75">
      <c r="A131" s="12"/>
      <c r="B131" s="4"/>
      <c r="C131" s="5"/>
      <c r="D131" s="5"/>
      <c r="E131" s="4"/>
      <c r="F131" s="30">
        <v>2014</v>
      </c>
      <c r="G131" s="29">
        <f t="shared" si="4"/>
        <v>483.6</v>
      </c>
      <c r="H131" s="31">
        <v>241.8</v>
      </c>
      <c r="I131" s="31">
        <v>241.8</v>
      </c>
      <c r="J131" s="31"/>
    </row>
    <row r="132" spans="1:10" ht="12.75">
      <c r="A132" s="12"/>
      <c r="B132" s="4"/>
      <c r="C132" s="5"/>
      <c r="D132" s="5"/>
      <c r="E132" s="4"/>
      <c r="F132" s="36">
        <v>2015</v>
      </c>
      <c r="G132" s="33">
        <f t="shared" si="4"/>
        <v>628.68</v>
      </c>
      <c r="H132" s="37">
        <v>314.34</v>
      </c>
      <c r="I132" s="37">
        <v>314.34</v>
      </c>
      <c r="J132" s="37"/>
    </row>
    <row r="133" spans="1:10" ht="89.25">
      <c r="A133" s="12">
        <v>26</v>
      </c>
      <c r="B133" s="72" t="s">
        <v>107</v>
      </c>
      <c r="C133" s="5" t="s">
        <v>61</v>
      </c>
      <c r="D133" s="5"/>
      <c r="E133" s="4" t="s">
        <v>18</v>
      </c>
      <c r="F133" s="7" t="s">
        <v>62</v>
      </c>
      <c r="G133" s="8"/>
      <c r="H133" s="9"/>
      <c r="I133" s="9"/>
      <c r="J133" s="9"/>
    </row>
    <row r="134" spans="1:10" ht="12.75">
      <c r="A134" s="12"/>
      <c r="B134" s="4"/>
      <c r="C134" s="5"/>
      <c r="D134" s="5"/>
      <c r="E134" s="4"/>
      <c r="F134" s="51">
        <v>2013</v>
      </c>
      <c r="G134" s="49">
        <f t="shared" si="4"/>
        <v>1308.94</v>
      </c>
      <c r="H134" s="53">
        <v>981.7</v>
      </c>
      <c r="I134" s="53">
        <v>327.24</v>
      </c>
      <c r="J134" s="53"/>
    </row>
    <row r="135" spans="1:10" ht="12.75">
      <c r="A135" s="12"/>
      <c r="B135" s="4"/>
      <c r="C135" s="5"/>
      <c r="D135" s="5"/>
      <c r="E135" s="4"/>
      <c r="F135" s="30">
        <v>2014</v>
      </c>
      <c r="G135" s="29">
        <f t="shared" si="4"/>
        <v>699.9</v>
      </c>
      <c r="H135" s="31">
        <v>524.9</v>
      </c>
      <c r="I135" s="31">
        <v>175</v>
      </c>
      <c r="J135" s="31"/>
    </row>
    <row r="136" spans="1:10" ht="60">
      <c r="A136" s="12">
        <v>27</v>
      </c>
      <c r="B136" s="4" t="s">
        <v>104</v>
      </c>
      <c r="C136" s="5" t="s">
        <v>63</v>
      </c>
      <c r="D136" s="5"/>
      <c r="E136" s="4" t="s">
        <v>64</v>
      </c>
      <c r="F136" s="7" t="s">
        <v>60</v>
      </c>
      <c r="G136" s="8"/>
      <c r="H136" s="9"/>
      <c r="I136" s="9"/>
      <c r="J136" s="9"/>
    </row>
    <row r="137" spans="1:10" ht="12.75">
      <c r="A137" s="12"/>
      <c r="B137" s="4"/>
      <c r="C137" s="5"/>
      <c r="D137" s="5"/>
      <c r="E137" s="4"/>
      <c r="F137" s="51">
        <v>2013</v>
      </c>
      <c r="G137" s="49">
        <f t="shared" si="4"/>
        <v>2350</v>
      </c>
      <c r="H137" s="53"/>
      <c r="I137" s="53">
        <v>2350</v>
      </c>
      <c r="J137" s="53"/>
    </row>
    <row r="138" spans="1:10" ht="12.75">
      <c r="A138" s="12"/>
      <c r="B138" s="4"/>
      <c r="C138" s="5"/>
      <c r="D138" s="5"/>
      <c r="E138" s="4"/>
      <c r="F138" s="30">
        <v>2014</v>
      </c>
      <c r="G138" s="29">
        <f t="shared" si="4"/>
        <v>20000</v>
      </c>
      <c r="H138" s="31"/>
      <c r="I138" s="31">
        <v>20000</v>
      </c>
      <c r="J138" s="31"/>
    </row>
    <row r="139" spans="1:10" ht="12.75">
      <c r="A139" s="12"/>
      <c r="B139" s="4"/>
      <c r="C139" s="5"/>
      <c r="D139" s="5"/>
      <c r="E139" s="4"/>
      <c r="F139" s="36">
        <v>2015</v>
      </c>
      <c r="G139" s="33">
        <f t="shared" si="4"/>
        <v>14250</v>
      </c>
      <c r="H139" s="37"/>
      <c r="I139" s="37">
        <v>14250</v>
      </c>
      <c r="J139" s="37"/>
    </row>
    <row r="140" spans="1:10" ht="36">
      <c r="A140" s="12">
        <v>28</v>
      </c>
      <c r="B140" s="4" t="s">
        <v>105</v>
      </c>
      <c r="C140" s="5" t="s">
        <v>65</v>
      </c>
      <c r="D140" s="5" t="s">
        <v>122</v>
      </c>
      <c r="E140" s="4" t="s">
        <v>11</v>
      </c>
      <c r="F140" s="7" t="s">
        <v>60</v>
      </c>
      <c r="G140" s="8"/>
      <c r="H140" s="9"/>
      <c r="I140" s="9"/>
      <c r="J140" s="9"/>
    </row>
    <row r="141" spans="1:10" ht="12.75">
      <c r="A141" s="12"/>
      <c r="B141" s="4"/>
      <c r="C141" s="5"/>
      <c r="D141" s="5"/>
      <c r="E141" s="4"/>
      <c r="F141" s="51">
        <v>2013</v>
      </c>
      <c r="G141" s="49">
        <f t="shared" si="4"/>
        <v>1300</v>
      </c>
      <c r="H141" s="53"/>
      <c r="I141" s="53">
        <v>1300</v>
      </c>
      <c r="J141" s="53"/>
    </row>
    <row r="142" spans="1:10" ht="12.75">
      <c r="A142" s="12"/>
      <c r="B142" s="4"/>
      <c r="C142" s="5"/>
      <c r="D142" s="5"/>
      <c r="E142" s="4"/>
      <c r="F142" s="30">
        <v>2014</v>
      </c>
      <c r="G142" s="29">
        <f t="shared" si="4"/>
        <v>2111.2</v>
      </c>
      <c r="H142" s="31"/>
      <c r="I142" s="31">
        <v>2111.2</v>
      </c>
      <c r="J142" s="31"/>
    </row>
    <row r="143" spans="1:10" ht="12.75">
      <c r="A143" s="12"/>
      <c r="B143" s="4"/>
      <c r="C143" s="5"/>
      <c r="D143" s="5"/>
      <c r="E143" s="4"/>
      <c r="F143" s="36">
        <v>2015</v>
      </c>
      <c r="G143" s="33">
        <f t="shared" si="4"/>
        <v>3947.2</v>
      </c>
      <c r="H143" s="37"/>
      <c r="I143" s="37">
        <v>3947.2</v>
      </c>
      <c r="J143" s="37"/>
    </row>
    <row r="144" spans="1:10" ht="72">
      <c r="A144" s="11">
        <v>29</v>
      </c>
      <c r="B144" s="73" t="s">
        <v>109</v>
      </c>
      <c r="C144" s="5" t="s">
        <v>108</v>
      </c>
      <c r="D144" s="5"/>
      <c r="E144" s="70" t="s">
        <v>11</v>
      </c>
      <c r="F144" s="55" t="s">
        <v>60</v>
      </c>
      <c r="G144" s="6"/>
      <c r="H144" s="6"/>
      <c r="I144" s="6"/>
      <c r="J144" s="69"/>
    </row>
    <row r="145" spans="1:10" ht="12.75">
      <c r="A145" s="11"/>
      <c r="B145" s="4"/>
      <c r="C145" s="5"/>
      <c r="D145" s="5"/>
      <c r="E145" s="14"/>
      <c r="F145" s="51">
        <v>2013</v>
      </c>
      <c r="G145" s="65">
        <f>H145+I145+J145</f>
        <v>623</v>
      </c>
      <c r="H145" s="65"/>
      <c r="I145" s="65">
        <v>623</v>
      </c>
      <c r="J145" s="56"/>
    </row>
    <row r="146" spans="1:10" ht="12.75">
      <c r="A146" s="11"/>
      <c r="B146" s="4"/>
      <c r="C146" s="5"/>
      <c r="D146" s="5"/>
      <c r="E146" s="14"/>
      <c r="F146" s="30">
        <v>2014</v>
      </c>
      <c r="G146" s="28">
        <f>H146+I146+J146</f>
        <v>1719.5</v>
      </c>
      <c r="H146" s="28"/>
      <c r="I146" s="28">
        <v>1719.5</v>
      </c>
      <c r="J146" s="57"/>
    </row>
    <row r="147" spans="1:10" ht="12.75">
      <c r="A147" s="11"/>
      <c r="B147" s="4"/>
      <c r="C147" s="5"/>
      <c r="D147" s="5"/>
      <c r="E147" s="14"/>
      <c r="F147" s="54">
        <v>2015</v>
      </c>
      <c r="G147" s="58">
        <f>H147+I147+J147</f>
        <v>1794.7</v>
      </c>
      <c r="H147" s="58"/>
      <c r="I147" s="58">
        <v>1794.7</v>
      </c>
      <c r="J147" s="59"/>
    </row>
    <row r="148" spans="2:10" ht="12.75">
      <c r="B148" s="44"/>
      <c r="C148" s="45"/>
      <c r="D148" s="45"/>
      <c r="E148" s="46"/>
      <c r="F148" s="38"/>
      <c r="G148" s="8">
        <f>SUM(G9:G147)</f>
        <v>4668971.550000002</v>
      </c>
      <c r="H148" s="60">
        <f>SUM(H9:H147)</f>
        <v>1221506.28</v>
      </c>
      <c r="I148" s="60">
        <f>SUM(I9:I147)</f>
        <v>1685959.9700000002</v>
      </c>
      <c r="J148" s="61">
        <f>SUM(J9:J147)</f>
        <v>1761505.3000000003</v>
      </c>
    </row>
    <row r="149" spans="2:10" ht="12.75">
      <c r="B149" s="44" t="s">
        <v>110</v>
      </c>
      <c r="C149" s="45"/>
      <c r="D149" s="45"/>
      <c r="E149" s="46"/>
      <c r="F149" s="18">
        <v>2010</v>
      </c>
      <c r="G149" s="62">
        <f>G9+G15+G22</f>
        <v>22821.6</v>
      </c>
      <c r="H149" s="62">
        <f>H9+H15+H22</f>
        <v>1644.5</v>
      </c>
      <c r="I149" s="62">
        <f>I9+I15+I22</f>
        <v>21147.1</v>
      </c>
      <c r="J149" s="62">
        <f>J9+J15+J22</f>
        <v>30</v>
      </c>
    </row>
    <row r="150" spans="2:10" ht="12.75">
      <c r="B150" s="44"/>
      <c r="C150" s="45"/>
      <c r="D150" s="45"/>
      <c r="E150" s="46"/>
      <c r="F150" s="22">
        <v>2011</v>
      </c>
      <c r="G150" s="63">
        <f>G10+G16+G23+G26+G30+G34+G40+G44+G50+G56+G63+G85+G97+G112</f>
        <v>302642.60000000003</v>
      </c>
      <c r="H150" s="63">
        <f>H10+H16+H23+H26+H30+H34+H40+H44+H50+H56+H63+H85+H97+H112</f>
        <v>108029</v>
      </c>
      <c r="I150" s="63">
        <f>I10+I16+I23+I26+I30+I34+I40+I44+I50+I56+I63+I85+I97+I112</f>
        <v>125027.70000000001</v>
      </c>
      <c r="J150" s="63">
        <f>J10+J16+J23+J26+J30+J34+J40+J44+J50+J56+J63+J85+J97+J112</f>
        <v>69585.9</v>
      </c>
    </row>
    <row r="151" spans="2:10" ht="12.75">
      <c r="B151" s="44"/>
      <c r="C151" s="45"/>
      <c r="D151" s="45"/>
      <c r="E151" s="46"/>
      <c r="F151" s="26">
        <v>2012</v>
      </c>
      <c r="G151" s="64">
        <f>G11+G17+G27+G31+G35+G41+G45+G51+G57+G64+G69+G74+G79+G86+G92+G98+G103+G113+G118</f>
        <v>411333.63</v>
      </c>
      <c r="H151" s="64">
        <f>H11+H17+H27+H31+H35+H41+H45+H51+H57+H64+H69+H74+H79+H86+H92+H98+H103+H113+H118</f>
        <v>148842.69000000003</v>
      </c>
      <c r="I151" s="64">
        <f>I11+I17+I27+I31+I35+I41+I45+I51+I57+I64+I69+I74+I79+I86+I92+I98+I103+I113+I118</f>
        <v>159310.44</v>
      </c>
      <c r="J151" s="64">
        <f>J11+J17+J27+J31+J35+J41+J45+J51+J57+J64+J69+J74+J79+J86+J92+J98+J103+J113+J118</f>
        <v>103180.50000000001</v>
      </c>
    </row>
    <row r="152" spans="6:10" ht="12.75">
      <c r="F152" s="48">
        <v>2013</v>
      </c>
      <c r="G152" s="65">
        <f>G12+G18+G28+G32+G36+G42+G46+G52+G58+G65+G70+G75+G80+G87+G93+G99+G104+G108+G114+G119+G123+G130+G134+G137+G141+G145</f>
        <v>757002.87</v>
      </c>
      <c r="H152" s="65">
        <f>H12+H18+H28+H32+H36+H42+H46+H52+H58+H65+H70+H75+H80+H87+H93+H99+H104+H108+H114+H119+H123+H130+H134+H137+H141+H145</f>
        <v>378732.8</v>
      </c>
      <c r="I152" s="65">
        <f>I12+I18+I28+I32+I36+I42+I46+I52+I58+I65+I70+I75+I80+I87+I93+I99+I104+I108+I114+I119+I123+I130+I134+I137+I141+I145</f>
        <v>236728.27</v>
      </c>
      <c r="J152" s="65">
        <f>J12+J18+J28+J32+J36+J42+J46+J52+J58+J65+J70+J75+J80+J87+J93+J99+J104+J108+J114+J119+J123+J130+J134+J137+J141+J145</f>
        <v>141541.8</v>
      </c>
    </row>
    <row r="153" spans="6:10" ht="12.75">
      <c r="F153" s="28">
        <v>2014</v>
      </c>
      <c r="G153" s="66">
        <f>G13+G19+G37+G47+G53+G59+G66+G71+G76+G81+G88+G94+G100+G105+G109+G115+G120+G124+G131+G135+G138+G142+G146</f>
        <v>709086.89</v>
      </c>
      <c r="H153" s="66">
        <f>H13+H19+H37+H47+H53+H59+H66+H71+H76+H81+H88+H94+H100+H105+H109+H115+H120+H124+H131+H135+H138+H142+H146</f>
        <v>375278.39999999997</v>
      </c>
      <c r="I153" s="66">
        <f>I13+I19+I37+I47+I53+I59+I66+I71+I76+I81+I88+I94+I100+I105+I109+I115+I120+I124+I131+I135+I138+I142+I146</f>
        <v>213075.19000000003</v>
      </c>
      <c r="J153" s="66">
        <f>J13+J19+J37+J47+J53+J59+J66+J71+J76+J81+J88+J94+J100+J105+J109+J115+J120+J124+J131+J135+J138+J142+J146</f>
        <v>120733.29999999999</v>
      </c>
    </row>
    <row r="154" spans="6:10" ht="12.75">
      <c r="F154" s="58">
        <v>2015</v>
      </c>
      <c r="G154" s="67">
        <f>G20+G38+G48+G54+G60+G67+G72+G77+G82+G89+G95+G101+G106+G110+G116+G121+G125+G132+G139+G143+G147</f>
        <v>522059.76000000007</v>
      </c>
      <c r="H154" s="67">
        <f>H20+H38+H48+H54+H60+H67+H72+H77+H82+H89+H95+H101+H106+H110+H116+H121+H125+H132+H139+H143+H147</f>
        <v>208978.88999999998</v>
      </c>
      <c r="I154" s="67">
        <f>I20+I38+I48+I54+I60+I67+I72+I77+I82+I89+I95+I101+I106+I110+I116+I121+I125+I132+I139+I143+I147</f>
        <v>214372.57</v>
      </c>
      <c r="J154" s="67">
        <f>J20+J38+J48+J54+J60+J67+J72+J77+J82+J89+J95+J101+J106+J110+J116+J121+J125+J132+J139+J143+J147</f>
        <v>98708.3</v>
      </c>
    </row>
    <row r="155" spans="6:10" ht="12.75">
      <c r="F155" s="6"/>
      <c r="G155" s="68">
        <f>SUM(G149:G154)</f>
        <v>2724947.3500000006</v>
      </c>
      <c r="H155" s="68">
        <f>SUM(H149:H154)</f>
        <v>1221506.2799999998</v>
      </c>
      <c r="I155" s="68">
        <f>SUM(I149:I154)</f>
        <v>969661.27</v>
      </c>
      <c r="J155" s="68">
        <f>SUM(J149:J154)</f>
        <v>533779.8</v>
      </c>
    </row>
    <row r="156" spans="6:10" ht="12.75">
      <c r="F156" s="6" t="s">
        <v>27</v>
      </c>
      <c r="G156" s="68">
        <f>G24+G61+G126+G127+G128</f>
        <v>1938024.2</v>
      </c>
      <c r="H156" s="68">
        <f>H24+H61+H126+H127+H128</f>
        <v>0</v>
      </c>
      <c r="I156" s="68">
        <f>I24+I61+I126+I127+I128</f>
        <v>710298.7</v>
      </c>
      <c r="J156" s="68">
        <f>J24+J61+J126+J127+J128</f>
        <v>1227725.5</v>
      </c>
    </row>
    <row r="158" spans="7:10" ht="12.75">
      <c r="G158" s="47">
        <f>G155+G156</f>
        <v>4662971.550000001</v>
      </c>
      <c r="H158" s="47">
        <f>H155+H156</f>
        <v>1221506.2799999998</v>
      </c>
      <c r="I158" s="47">
        <f>I155+I156</f>
        <v>1679959.97</v>
      </c>
      <c r="J158" s="47">
        <f>J155+J156</f>
        <v>1761505.3</v>
      </c>
    </row>
    <row r="159" spans="7:10" ht="12.75">
      <c r="G159" s="47">
        <f>G148-G158</f>
        <v>6000.000000000931</v>
      </c>
      <c r="H159" s="47">
        <f>H148-H158</f>
        <v>0</v>
      </c>
      <c r="I159" s="47">
        <f>I148-I158</f>
        <v>6000.000000000233</v>
      </c>
      <c r="J159" s="47">
        <f>J148-J158</f>
        <v>0</v>
      </c>
    </row>
  </sheetData>
  <sheetProtection/>
  <mergeCells count="8">
    <mergeCell ref="B2:J2"/>
    <mergeCell ref="A4:A5"/>
    <mergeCell ref="B4:B5"/>
    <mergeCell ref="C4:C5"/>
    <mergeCell ref="D4:D5"/>
    <mergeCell ref="E4:E5"/>
    <mergeCell ref="F4:F5"/>
    <mergeCell ref="G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4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6.125" style="0" customWidth="1"/>
  </cols>
  <sheetData>
    <row r="2" spans="1:14" ht="38.25" customHeight="1">
      <c r="A2" t="s">
        <v>169</v>
      </c>
      <c r="B2" s="238" t="s">
        <v>168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9" t="s">
        <v>172</v>
      </c>
      <c r="N2" s="239"/>
    </row>
    <row r="3" spans="1:14" ht="39" customHeight="1">
      <c r="A3" t="s">
        <v>171</v>
      </c>
      <c r="B3" s="238" t="s">
        <v>174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9" t="s">
        <v>170</v>
      </c>
      <c r="N3" s="239"/>
    </row>
    <row r="4" ht="12.75">
      <c r="B4" t="s">
        <v>173</v>
      </c>
    </row>
  </sheetData>
  <sheetProtection/>
  <mergeCells count="4">
    <mergeCell ref="B2:L2"/>
    <mergeCell ref="M2:N2"/>
    <mergeCell ref="M3:N3"/>
    <mergeCell ref="B3:L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82"/>
  <sheetViews>
    <sheetView tabSelected="1" zoomScalePageLayoutView="0" workbookViewId="0" topLeftCell="A1">
      <pane ySplit="5" topLeftCell="A174" activePane="bottomLeft" state="frozen"/>
      <selection pane="topLeft" activeCell="A1" sqref="A1"/>
      <selection pane="bottomLeft" activeCell="C183" sqref="C183"/>
    </sheetView>
  </sheetViews>
  <sheetFormatPr defaultColWidth="9.00390625" defaultRowHeight="12.75"/>
  <cols>
    <col min="1" max="1" width="3.625" style="226" customWidth="1"/>
    <col min="2" max="2" width="22.875" style="175" customWidth="1"/>
    <col min="3" max="3" width="13.00390625" style="105" customWidth="1"/>
    <col min="4" max="4" width="8.25390625" style="190" customWidth="1"/>
    <col min="5" max="5" width="8.125" style="227" customWidth="1"/>
    <col min="6" max="6" width="13.375" style="227" customWidth="1"/>
    <col min="7" max="7" width="13.125" style="227" customWidth="1"/>
    <col min="8" max="8" width="13.75390625" style="227" customWidth="1"/>
    <col min="9" max="9" width="13.25390625" style="227" customWidth="1"/>
    <col min="10" max="10" width="10.375" style="91" customWidth="1"/>
    <col min="11" max="16384" width="9.125" style="92" customWidth="1"/>
  </cols>
  <sheetData>
    <row r="2" spans="1:9" ht="28.5" customHeight="1">
      <c r="A2" s="245" t="s">
        <v>193</v>
      </c>
      <c r="B2" s="245"/>
      <c r="C2" s="245"/>
      <c r="D2" s="245"/>
      <c r="E2" s="245"/>
      <c r="F2" s="90"/>
      <c r="G2" s="90"/>
      <c r="H2" s="90"/>
      <c r="I2" s="90"/>
    </row>
    <row r="3" spans="1:10" ht="24.75" customHeight="1">
      <c r="A3" s="93"/>
      <c r="B3" s="93"/>
      <c r="C3" s="93"/>
      <c r="D3" s="93"/>
      <c r="E3" s="93"/>
      <c r="F3" s="93"/>
      <c r="G3" s="93"/>
      <c r="H3" s="93"/>
      <c r="I3" s="93"/>
      <c r="J3" s="93"/>
    </row>
    <row r="4" spans="1:10" ht="12.75" customHeight="1">
      <c r="A4" s="246"/>
      <c r="B4" s="248" t="s">
        <v>128</v>
      </c>
      <c r="C4" s="250" t="s">
        <v>192</v>
      </c>
      <c r="D4" s="252" t="s">
        <v>127</v>
      </c>
      <c r="E4" s="240" t="s">
        <v>9</v>
      </c>
      <c r="F4" s="242" t="s">
        <v>7</v>
      </c>
      <c r="G4" s="243"/>
      <c r="H4" s="243"/>
      <c r="I4" s="243"/>
      <c r="J4" s="244"/>
    </row>
    <row r="5" spans="1:11" ht="24">
      <c r="A5" s="247"/>
      <c r="B5" s="249"/>
      <c r="C5" s="251"/>
      <c r="D5" s="253"/>
      <c r="E5" s="241"/>
      <c r="F5" s="95" t="s">
        <v>130</v>
      </c>
      <c r="G5" s="96" t="s">
        <v>134</v>
      </c>
      <c r="H5" s="95" t="s">
        <v>131</v>
      </c>
      <c r="I5" s="95" t="s">
        <v>132</v>
      </c>
      <c r="J5" s="95" t="s">
        <v>133</v>
      </c>
      <c r="K5" s="97"/>
    </row>
    <row r="6" spans="1:10" ht="116.25" customHeight="1">
      <c r="A6" s="98" t="s">
        <v>169</v>
      </c>
      <c r="B6" s="99" t="s">
        <v>194</v>
      </c>
      <c r="C6" s="100" t="s">
        <v>135</v>
      </c>
      <c r="D6" s="101" t="s">
        <v>136</v>
      </c>
      <c r="E6" s="102" t="s">
        <v>129</v>
      </c>
      <c r="F6" s="103">
        <f>SUM(F7:F17)</f>
        <v>90746.8</v>
      </c>
      <c r="G6" s="104"/>
      <c r="H6" s="104">
        <f>SUM(H7:H17)</f>
        <v>23459.1</v>
      </c>
      <c r="I6" s="104">
        <f>SUM(I7:I17)</f>
        <v>67287.70000000001</v>
      </c>
      <c r="J6" s="104"/>
    </row>
    <row r="7" spans="1:10" ht="12.75">
      <c r="A7" s="98"/>
      <c r="B7" s="99"/>
      <c r="C7" s="100"/>
      <c r="D7" s="101"/>
      <c r="E7" s="106">
        <v>2014</v>
      </c>
      <c r="F7" s="103">
        <f>SUM(G7:J7)</f>
        <v>4490.1</v>
      </c>
      <c r="G7" s="107"/>
      <c r="H7" s="108">
        <v>728.2</v>
      </c>
      <c r="I7" s="108">
        <v>3761.9</v>
      </c>
      <c r="J7" s="109"/>
    </row>
    <row r="8" spans="1:10" ht="12.75">
      <c r="A8" s="98"/>
      <c r="B8" s="99"/>
      <c r="C8" s="100"/>
      <c r="D8" s="101"/>
      <c r="E8" s="106">
        <v>2015</v>
      </c>
      <c r="F8" s="103">
        <f aca="true" t="shared" si="0" ref="F8:F17">SUM(G8:J8)</f>
        <v>27614</v>
      </c>
      <c r="G8" s="107"/>
      <c r="H8" s="108">
        <v>22598.6</v>
      </c>
      <c r="I8" s="108">
        <v>5015.4</v>
      </c>
      <c r="J8" s="109"/>
    </row>
    <row r="9" spans="1:10" ht="12.75">
      <c r="A9" s="98"/>
      <c r="B9" s="99"/>
      <c r="C9" s="100"/>
      <c r="D9" s="101"/>
      <c r="E9" s="106">
        <v>2016</v>
      </c>
      <c r="F9" s="103">
        <f t="shared" si="0"/>
        <v>4573.5</v>
      </c>
      <c r="G9" s="107"/>
      <c r="H9" s="108">
        <v>0</v>
      </c>
      <c r="I9" s="108">
        <v>4573.5</v>
      </c>
      <c r="J9" s="109"/>
    </row>
    <row r="10" spans="1:10" ht="12.75">
      <c r="A10" s="98"/>
      <c r="B10" s="99"/>
      <c r="C10" s="100"/>
      <c r="D10" s="101"/>
      <c r="E10" s="106">
        <v>2017</v>
      </c>
      <c r="F10" s="103">
        <f t="shared" si="0"/>
        <v>7956.200000000001</v>
      </c>
      <c r="G10" s="107"/>
      <c r="H10" s="108">
        <v>89.1</v>
      </c>
      <c r="I10" s="108">
        <v>7867.1</v>
      </c>
      <c r="J10" s="109"/>
    </row>
    <row r="11" spans="1:10" ht="12.75">
      <c r="A11" s="98"/>
      <c r="B11" s="99"/>
      <c r="C11" s="100"/>
      <c r="D11" s="101"/>
      <c r="E11" s="106">
        <v>2018</v>
      </c>
      <c r="F11" s="103">
        <f t="shared" si="0"/>
        <v>9226.1</v>
      </c>
      <c r="G11" s="107"/>
      <c r="H11" s="108">
        <v>43.2</v>
      </c>
      <c r="I11" s="108">
        <v>9182.9</v>
      </c>
      <c r="J11" s="109"/>
    </row>
    <row r="12" spans="1:10" ht="12.75">
      <c r="A12" s="98"/>
      <c r="B12" s="99"/>
      <c r="C12" s="100"/>
      <c r="D12" s="101"/>
      <c r="E12" s="110">
        <v>2019</v>
      </c>
      <c r="F12" s="103">
        <f t="shared" si="0"/>
        <v>12779.4</v>
      </c>
      <c r="G12" s="107"/>
      <c r="H12" s="108">
        <v>0</v>
      </c>
      <c r="I12" s="108">
        <v>12779.4</v>
      </c>
      <c r="J12" s="109"/>
    </row>
    <row r="13" spans="1:10" ht="12.75">
      <c r="A13" s="111"/>
      <c r="B13" s="112"/>
      <c r="C13" s="113"/>
      <c r="D13" s="114"/>
      <c r="E13" s="102">
        <v>2020</v>
      </c>
      <c r="F13" s="103">
        <f t="shared" si="0"/>
        <v>4821.5</v>
      </c>
      <c r="G13" s="115"/>
      <c r="H13" s="108">
        <v>0</v>
      </c>
      <c r="I13" s="108">
        <v>4821.5</v>
      </c>
      <c r="J13" s="116"/>
    </row>
    <row r="14" spans="1:10" ht="12.75">
      <c r="A14" s="111"/>
      <c r="B14" s="112"/>
      <c r="C14" s="113"/>
      <c r="D14" s="114"/>
      <c r="E14" s="102">
        <v>2021</v>
      </c>
      <c r="F14" s="103">
        <f t="shared" si="0"/>
        <v>4821.5</v>
      </c>
      <c r="G14" s="115"/>
      <c r="H14" s="108">
        <v>0</v>
      </c>
      <c r="I14" s="108">
        <v>4821.5</v>
      </c>
      <c r="J14" s="116"/>
    </row>
    <row r="15" spans="1:10" ht="12.75">
      <c r="A15" s="111"/>
      <c r="B15" s="112"/>
      <c r="C15" s="113"/>
      <c r="D15" s="114"/>
      <c r="E15" s="106">
        <v>2022</v>
      </c>
      <c r="F15" s="103">
        <f t="shared" si="0"/>
        <v>4821.5</v>
      </c>
      <c r="G15" s="115"/>
      <c r="H15" s="108">
        <v>0</v>
      </c>
      <c r="I15" s="108">
        <v>4821.5</v>
      </c>
      <c r="J15" s="116"/>
    </row>
    <row r="16" spans="1:10" ht="12.75">
      <c r="A16" s="111"/>
      <c r="B16" s="112"/>
      <c r="C16" s="113"/>
      <c r="D16" s="114"/>
      <c r="E16" s="102">
        <v>2023</v>
      </c>
      <c r="F16" s="103">
        <f t="shared" si="0"/>
        <v>4821.5</v>
      </c>
      <c r="G16" s="115"/>
      <c r="H16" s="108">
        <v>0</v>
      </c>
      <c r="I16" s="108">
        <v>4821.5</v>
      </c>
      <c r="J16" s="116"/>
    </row>
    <row r="17" spans="1:10" ht="13.5" thickBot="1">
      <c r="A17" s="117"/>
      <c r="B17" s="118"/>
      <c r="C17" s="119"/>
      <c r="D17" s="120"/>
      <c r="E17" s="121">
        <v>2024</v>
      </c>
      <c r="F17" s="122">
        <f t="shared" si="0"/>
        <v>4821.5</v>
      </c>
      <c r="G17" s="123"/>
      <c r="H17" s="124">
        <v>0</v>
      </c>
      <c r="I17" s="124">
        <v>4821.5</v>
      </c>
      <c r="J17" s="125"/>
    </row>
    <row r="18" spans="1:10" ht="196.5" customHeight="1">
      <c r="A18" s="126" t="s">
        <v>171</v>
      </c>
      <c r="B18" s="127" t="s">
        <v>195</v>
      </c>
      <c r="C18" s="105" t="s">
        <v>138</v>
      </c>
      <c r="D18" s="129" t="s">
        <v>137</v>
      </c>
      <c r="E18" s="130" t="s">
        <v>166</v>
      </c>
      <c r="F18" s="131">
        <f>SUM(F19:F29)</f>
        <v>8160618.0961500015</v>
      </c>
      <c r="G18" s="132">
        <f>SUM(G19:G29)</f>
        <v>65229.16</v>
      </c>
      <c r="H18" s="132">
        <f>SUM(H19:H29)</f>
        <v>5058952.71141</v>
      </c>
      <c r="I18" s="132">
        <f>SUM(I19:I29)</f>
        <v>3036436.2247400004</v>
      </c>
      <c r="J18" s="131"/>
    </row>
    <row r="19" spans="1:10" ht="12.75">
      <c r="A19" s="98"/>
      <c r="B19" s="99"/>
      <c r="C19" s="100"/>
      <c r="D19" s="101"/>
      <c r="E19" s="102">
        <v>2014</v>
      </c>
      <c r="F19" s="133">
        <f>SUM(G19:J19)</f>
        <v>750051.48528</v>
      </c>
      <c r="G19" s="134">
        <v>63286.425</v>
      </c>
      <c r="H19" s="109">
        <v>404293.9</v>
      </c>
      <c r="I19" s="135">
        <v>282471.16028</v>
      </c>
      <c r="J19" s="136"/>
    </row>
    <row r="20" spans="1:10" ht="12.75">
      <c r="A20" s="98"/>
      <c r="B20" s="99"/>
      <c r="C20" s="100"/>
      <c r="D20" s="101"/>
      <c r="E20" s="102">
        <v>2015</v>
      </c>
      <c r="F20" s="133">
        <f aca="true" t="shared" si="1" ref="F20:F29">SUM(G20:J20)</f>
        <v>701226.31052</v>
      </c>
      <c r="G20" s="134">
        <v>844.631</v>
      </c>
      <c r="H20" s="134">
        <v>375970.5084</v>
      </c>
      <c r="I20" s="135">
        <v>324411.17112</v>
      </c>
      <c r="J20" s="136"/>
    </row>
    <row r="21" spans="1:10" ht="12.75">
      <c r="A21" s="98"/>
      <c r="B21" s="99"/>
      <c r="C21" s="100"/>
      <c r="D21" s="101"/>
      <c r="E21" s="102">
        <v>2016</v>
      </c>
      <c r="F21" s="133">
        <f t="shared" si="1"/>
        <v>600513.11584</v>
      </c>
      <c r="G21" s="134">
        <v>1098.104</v>
      </c>
      <c r="H21" s="137">
        <v>373906.407</v>
      </c>
      <c r="I21" s="135">
        <v>225508.60484</v>
      </c>
      <c r="J21" s="136"/>
    </row>
    <row r="22" spans="1:10" ht="12.75">
      <c r="A22" s="98"/>
      <c r="B22" s="99"/>
      <c r="C22" s="100"/>
      <c r="D22" s="101"/>
      <c r="E22" s="102">
        <v>2017</v>
      </c>
      <c r="F22" s="133">
        <f t="shared" si="1"/>
        <v>630464.27406</v>
      </c>
      <c r="G22" s="108">
        <v>0</v>
      </c>
      <c r="H22" s="137">
        <v>391280.042</v>
      </c>
      <c r="I22" s="135">
        <v>239184.23206</v>
      </c>
      <c r="J22" s="136"/>
    </row>
    <row r="23" spans="1:10" ht="12.75">
      <c r="A23" s="98"/>
      <c r="B23" s="99"/>
      <c r="C23" s="100"/>
      <c r="D23" s="101"/>
      <c r="E23" s="102">
        <v>2018</v>
      </c>
      <c r="F23" s="133">
        <f t="shared" si="1"/>
        <v>714170.91353</v>
      </c>
      <c r="G23" s="108">
        <v>0</v>
      </c>
      <c r="H23" s="135">
        <v>420674.90301</v>
      </c>
      <c r="I23" s="135">
        <v>293496.01052</v>
      </c>
      <c r="J23" s="136"/>
    </row>
    <row r="24" spans="1:10" ht="12.75">
      <c r="A24" s="98"/>
      <c r="B24" s="99"/>
      <c r="C24" s="100"/>
      <c r="D24" s="101"/>
      <c r="E24" s="110">
        <v>2019</v>
      </c>
      <c r="F24" s="138">
        <f>SUM(G24:J24)</f>
        <v>758506.79692</v>
      </c>
      <c r="G24" s="108">
        <v>0</v>
      </c>
      <c r="H24" s="134">
        <v>451440.551</v>
      </c>
      <c r="I24" s="137">
        <v>307066.24592</v>
      </c>
      <c r="J24" s="136"/>
    </row>
    <row r="25" spans="1:10" ht="12.75">
      <c r="A25" s="111"/>
      <c r="B25" s="112"/>
      <c r="C25" s="113"/>
      <c r="D25" s="114"/>
      <c r="E25" s="102">
        <v>2020</v>
      </c>
      <c r="F25" s="138">
        <f t="shared" si="1"/>
        <v>795129.9</v>
      </c>
      <c r="G25" s="139">
        <v>0</v>
      </c>
      <c r="H25" s="140">
        <v>488483.5</v>
      </c>
      <c r="I25" s="137">
        <v>306646.4</v>
      </c>
      <c r="J25" s="141"/>
    </row>
    <row r="26" spans="1:10" ht="12.75">
      <c r="A26" s="111"/>
      <c r="B26" s="112"/>
      <c r="C26" s="113"/>
      <c r="D26" s="114"/>
      <c r="E26" s="102">
        <v>2021</v>
      </c>
      <c r="F26" s="138">
        <f t="shared" si="1"/>
        <v>783475.2</v>
      </c>
      <c r="G26" s="139">
        <v>0</v>
      </c>
      <c r="H26" s="140">
        <v>514814.1</v>
      </c>
      <c r="I26" s="137">
        <v>268661.1</v>
      </c>
      <c r="J26" s="141"/>
    </row>
    <row r="27" spans="1:10" ht="12.75">
      <c r="A27" s="111"/>
      <c r="B27" s="112"/>
      <c r="C27" s="113"/>
      <c r="D27" s="114"/>
      <c r="E27" s="106">
        <v>2022</v>
      </c>
      <c r="F27" s="133">
        <f t="shared" si="1"/>
        <v>809026.7</v>
      </c>
      <c r="G27" s="139">
        <v>0</v>
      </c>
      <c r="H27" s="140">
        <v>546029.6</v>
      </c>
      <c r="I27" s="135">
        <v>262997.1</v>
      </c>
      <c r="J27" s="141"/>
    </row>
    <row r="28" spans="1:10" ht="12.75">
      <c r="A28" s="111"/>
      <c r="B28" s="112"/>
      <c r="C28" s="113"/>
      <c r="D28" s="114"/>
      <c r="E28" s="102">
        <v>2023</v>
      </c>
      <c r="F28" s="133">
        <f t="shared" si="1"/>
        <v>809026.7</v>
      </c>
      <c r="G28" s="139">
        <v>0</v>
      </c>
      <c r="H28" s="140">
        <v>546029.6</v>
      </c>
      <c r="I28" s="135">
        <v>262997.1</v>
      </c>
      <c r="J28" s="141"/>
    </row>
    <row r="29" spans="1:10" ht="13.5" thickBot="1">
      <c r="A29" s="117"/>
      <c r="B29" s="118"/>
      <c r="C29" s="119"/>
      <c r="D29" s="120"/>
      <c r="E29" s="121">
        <v>2024</v>
      </c>
      <c r="F29" s="142">
        <f t="shared" si="1"/>
        <v>809026.7</v>
      </c>
      <c r="G29" s="124">
        <v>0</v>
      </c>
      <c r="H29" s="143">
        <v>546029.6</v>
      </c>
      <c r="I29" s="144">
        <v>262997.1</v>
      </c>
      <c r="J29" s="145"/>
    </row>
    <row r="30" spans="1:10" ht="122.25" customHeight="1">
      <c r="A30" s="126" t="s">
        <v>185</v>
      </c>
      <c r="B30" s="146" t="s">
        <v>196</v>
      </c>
      <c r="C30" s="147" t="s">
        <v>139</v>
      </c>
      <c r="D30" s="129" t="s">
        <v>140</v>
      </c>
      <c r="E30" s="130" t="s">
        <v>166</v>
      </c>
      <c r="F30" s="148">
        <f>SUM(F31:F41)</f>
        <v>1538515.3</v>
      </c>
      <c r="G30" s="149">
        <f>SUM(G31:G41)</f>
        <v>3929.3999999999996</v>
      </c>
      <c r="H30" s="149">
        <f>SUM(H31:H41)</f>
        <v>28290.799999999996</v>
      </c>
      <c r="I30" s="149">
        <f>SUM(I31:I41)</f>
        <v>1506295.1</v>
      </c>
      <c r="J30" s="149"/>
    </row>
    <row r="31" spans="1:10" ht="12.75">
      <c r="A31" s="98"/>
      <c r="B31" s="99"/>
      <c r="C31" s="100"/>
      <c r="D31" s="101"/>
      <c r="E31" s="106">
        <v>2014</v>
      </c>
      <c r="F31" s="103">
        <f>SUM(G31:J31)</f>
        <v>120354.90000000001</v>
      </c>
      <c r="G31" s="109">
        <v>202</v>
      </c>
      <c r="H31" s="109">
        <v>8933.8</v>
      </c>
      <c r="I31" s="109">
        <v>111219.1</v>
      </c>
      <c r="J31" s="109"/>
    </row>
    <row r="32" spans="1:10" ht="12.75">
      <c r="A32" s="98"/>
      <c r="B32" s="99"/>
      <c r="C32" s="100"/>
      <c r="D32" s="101"/>
      <c r="E32" s="106">
        <v>2015</v>
      </c>
      <c r="F32" s="103">
        <f aca="true" t="shared" si="2" ref="F32:F41">SUM(G32:J32)</f>
        <v>117346.1</v>
      </c>
      <c r="G32" s="109">
        <v>1047.4</v>
      </c>
      <c r="H32" s="109">
        <v>1707.4</v>
      </c>
      <c r="I32" s="109">
        <v>114591.3</v>
      </c>
      <c r="J32" s="109"/>
    </row>
    <row r="33" spans="1:10" ht="12.75">
      <c r="A33" s="98"/>
      <c r="B33" s="110"/>
      <c r="C33" s="110"/>
      <c r="D33" s="110"/>
      <c r="E33" s="110">
        <v>2016</v>
      </c>
      <c r="F33" s="103">
        <f t="shared" si="2"/>
        <v>117007.79999999999</v>
      </c>
      <c r="G33" s="110">
        <v>781.1</v>
      </c>
      <c r="H33" s="109">
        <v>3039.8</v>
      </c>
      <c r="I33" s="109">
        <v>113186.9</v>
      </c>
      <c r="J33" s="110"/>
    </row>
    <row r="34" spans="1:10" ht="12.75">
      <c r="A34" s="98"/>
      <c r="B34" s="110"/>
      <c r="C34" s="110"/>
      <c r="D34" s="110"/>
      <c r="E34" s="110">
        <v>2017</v>
      </c>
      <c r="F34" s="103">
        <f t="shared" si="2"/>
        <v>127611.6</v>
      </c>
      <c r="G34" s="110">
        <v>640</v>
      </c>
      <c r="H34" s="109">
        <v>4883.1</v>
      </c>
      <c r="I34" s="109">
        <v>122088.5</v>
      </c>
      <c r="J34" s="110"/>
    </row>
    <row r="35" spans="1:10" ht="12.75">
      <c r="A35" s="98"/>
      <c r="B35" s="110"/>
      <c r="C35" s="110"/>
      <c r="D35" s="110"/>
      <c r="E35" s="110">
        <v>2018</v>
      </c>
      <c r="F35" s="103">
        <f t="shared" si="2"/>
        <v>153714</v>
      </c>
      <c r="G35" s="110">
        <v>741.7</v>
      </c>
      <c r="H35" s="109">
        <v>8625.1</v>
      </c>
      <c r="I35" s="109">
        <v>144347.2</v>
      </c>
      <c r="J35" s="110"/>
    </row>
    <row r="36" spans="1:10" ht="12.75">
      <c r="A36" s="98"/>
      <c r="B36" s="110"/>
      <c r="C36" s="110"/>
      <c r="D36" s="110"/>
      <c r="E36" s="110">
        <v>2019</v>
      </c>
      <c r="F36" s="103">
        <f t="shared" si="2"/>
        <v>153660.19999999998</v>
      </c>
      <c r="G36" s="150">
        <v>517.2</v>
      </c>
      <c r="H36" s="108">
        <v>1101.6</v>
      </c>
      <c r="I36" s="109">
        <v>152041.4</v>
      </c>
      <c r="J36" s="110"/>
    </row>
    <row r="37" spans="1:10" ht="12.75">
      <c r="A37" s="111"/>
      <c r="B37" s="94"/>
      <c r="C37" s="94"/>
      <c r="D37" s="94"/>
      <c r="E37" s="102">
        <v>2020</v>
      </c>
      <c r="F37" s="103">
        <f t="shared" si="2"/>
        <v>152944.7</v>
      </c>
      <c r="G37" s="150">
        <v>0</v>
      </c>
      <c r="H37" s="108">
        <v>0</v>
      </c>
      <c r="I37" s="109">
        <v>152944.7</v>
      </c>
      <c r="J37" s="94"/>
    </row>
    <row r="38" spans="1:10" ht="12.75">
      <c r="A38" s="111"/>
      <c r="B38" s="94"/>
      <c r="C38" s="94"/>
      <c r="D38" s="94"/>
      <c r="E38" s="102">
        <v>2021</v>
      </c>
      <c r="F38" s="103">
        <f t="shared" si="2"/>
        <v>152719</v>
      </c>
      <c r="G38" s="150">
        <v>0</v>
      </c>
      <c r="H38" s="108">
        <v>0</v>
      </c>
      <c r="I38" s="109">
        <v>152719</v>
      </c>
      <c r="J38" s="94"/>
    </row>
    <row r="39" spans="1:10" ht="12.75">
      <c r="A39" s="111"/>
      <c r="B39" s="94"/>
      <c r="C39" s="94"/>
      <c r="D39" s="94"/>
      <c r="E39" s="106">
        <v>2022</v>
      </c>
      <c r="F39" s="103">
        <f t="shared" si="2"/>
        <v>147719</v>
      </c>
      <c r="G39" s="150">
        <v>0</v>
      </c>
      <c r="H39" s="108">
        <v>0</v>
      </c>
      <c r="I39" s="109">
        <v>147719</v>
      </c>
      <c r="J39" s="94"/>
    </row>
    <row r="40" spans="1:10" ht="12.75">
      <c r="A40" s="111"/>
      <c r="B40" s="94"/>
      <c r="C40" s="94"/>
      <c r="D40" s="94"/>
      <c r="E40" s="102">
        <v>2023</v>
      </c>
      <c r="F40" s="103">
        <f t="shared" si="2"/>
        <v>147719</v>
      </c>
      <c r="G40" s="150">
        <v>0</v>
      </c>
      <c r="H40" s="108">
        <v>0</v>
      </c>
      <c r="I40" s="109">
        <v>147719</v>
      </c>
      <c r="J40" s="94"/>
    </row>
    <row r="41" spans="1:10" ht="13.5" thickBot="1">
      <c r="A41" s="117"/>
      <c r="B41" s="151"/>
      <c r="C41" s="151"/>
      <c r="D41" s="151"/>
      <c r="E41" s="121">
        <v>2024</v>
      </c>
      <c r="F41" s="122">
        <f t="shared" si="2"/>
        <v>147719</v>
      </c>
      <c r="G41" s="152">
        <v>0</v>
      </c>
      <c r="H41" s="124">
        <v>0</v>
      </c>
      <c r="I41" s="125">
        <v>147719</v>
      </c>
      <c r="J41" s="151"/>
    </row>
    <row r="42" spans="1:10" ht="121.5" customHeight="1">
      <c r="A42" s="126" t="s">
        <v>184</v>
      </c>
      <c r="B42" s="146" t="s">
        <v>197</v>
      </c>
      <c r="C42" s="147" t="s">
        <v>141</v>
      </c>
      <c r="D42" s="129" t="s">
        <v>142</v>
      </c>
      <c r="E42" s="130" t="s">
        <v>166</v>
      </c>
      <c r="F42" s="153">
        <f>SUM(F43:F53)</f>
        <v>2393696.00626</v>
      </c>
      <c r="G42" s="154"/>
      <c r="H42" s="153">
        <f>SUM(H43:H53)</f>
        <v>10687.17971</v>
      </c>
      <c r="I42" s="153">
        <f>SUM(I43:I53)</f>
        <v>22692.12655</v>
      </c>
      <c r="J42" s="155">
        <f>SUM(J43:J53)</f>
        <v>2360316.7</v>
      </c>
    </row>
    <row r="43" spans="1:10" ht="12.75">
      <c r="A43" s="98"/>
      <c r="B43" s="156"/>
      <c r="C43" s="100"/>
      <c r="D43" s="101"/>
      <c r="E43" s="102">
        <v>2014</v>
      </c>
      <c r="F43" s="157">
        <f>SUM(G43:J43)</f>
        <v>142067.8266</v>
      </c>
      <c r="G43" s="107"/>
      <c r="H43" s="108">
        <v>222.5</v>
      </c>
      <c r="I43" s="134">
        <v>95.3266</v>
      </c>
      <c r="J43" s="108">
        <v>141750</v>
      </c>
    </row>
    <row r="44" spans="1:10" ht="12.75">
      <c r="A44" s="98"/>
      <c r="B44" s="156"/>
      <c r="C44" s="100"/>
      <c r="D44" s="101"/>
      <c r="E44" s="102">
        <v>2015</v>
      </c>
      <c r="F44" s="158">
        <f aca="true" t="shared" si="3" ref="F44:F53">SUM(G44:J44)</f>
        <v>154918.9</v>
      </c>
      <c r="G44" s="107"/>
      <c r="H44" s="108">
        <v>0</v>
      </c>
      <c r="I44" s="108">
        <v>568.9</v>
      </c>
      <c r="J44" s="108">
        <v>154350</v>
      </c>
    </row>
    <row r="45" spans="1:10" ht="12.75">
      <c r="A45" s="98"/>
      <c r="B45" s="99"/>
      <c r="C45" s="100"/>
      <c r="D45" s="101"/>
      <c r="E45" s="102">
        <v>2016</v>
      </c>
      <c r="F45" s="158">
        <f t="shared" si="3"/>
        <v>220621.81</v>
      </c>
      <c r="G45" s="107"/>
      <c r="H45" s="108">
        <v>556.8</v>
      </c>
      <c r="I45" s="108">
        <v>1017.16</v>
      </c>
      <c r="J45" s="108">
        <v>219047.85</v>
      </c>
    </row>
    <row r="46" spans="1:10" ht="12.75">
      <c r="A46" s="98"/>
      <c r="B46" s="99"/>
      <c r="C46" s="100"/>
      <c r="D46" s="101"/>
      <c r="E46" s="102">
        <v>2017</v>
      </c>
      <c r="F46" s="158">
        <f t="shared" si="3"/>
        <v>264199.44999999995</v>
      </c>
      <c r="G46" s="107"/>
      <c r="H46" s="108">
        <v>1078.73</v>
      </c>
      <c r="I46" s="108">
        <v>256.37</v>
      </c>
      <c r="J46" s="108">
        <v>262864.35</v>
      </c>
    </row>
    <row r="47" spans="1:10" ht="12.75">
      <c r="A47" s="98"/>
      <c r="B47" s="99"/>
      <c r="C47" s="100"/>
      <c r="D47" s="101"/>
      <c r="E47" s="102">
        <v>2018</v>
      </c>
      <c r="F47" s="157">
        <f t="shared" si="3"/>
        <v>362110.91966</v>
      </c>
      <c r="G47" s="107"/>
      <c r="H47" s="135">
        <v>534.04971</v>
      </c>
      <c r="I47" s="135">
        <v>4272.36995</v>
      </c>
      <c r="J47" s="108">
        <v>357304.5</v>
      </c>
    </row>
    <row r="48" spans="1:10" ht="12.75">
      <c r="A48" s="98"/>
      <c r="B48" s="99"/>
      <c r="C48" s="100"/>
      <c r="D48" s="101"/>
      <c r="E48" s="102">
        <v>2019</v>
      </c>
      <c r="F48" s="158">
        <f t="shared" si="3"/>
        <v>199660.7</v>
      </c>
      <c r="G48" s="107"/>
      <c r="H48" s="108">
        <v>3266.7</v>
      </c>
      <c r="I48" s="108">
        <v>3894</v>
      </c>
      <c r="J48" s="108">
        <v>192500</v>
      </c>
    </row>
    <row r="49" spans="1:10" ht="12.75">
      <c r="A49" s="111"/>
      <c r="B49" s="112"/>
      <c r="C49" s="113"/>
      <c r="D49" s="114"/>
      <c r="E49" s="102">
        <v>2020</v>
      </c>
      <c r="F49" s="158">
        <f t="shared" si="3"/>
        <v>198389</v>
      </c>
      <c r="G49" s="115"/>
      <c r="H49" s="139">
        <v>1995</v>
      </c>
      <c r="I49" s="139">
        <v>3894</v>
      </c>
      <c r="J49" s="139">
        <v>192500</v>
      </c>
    </row>
    <row r="50" spans="1:10" ht="12.75">
      <c r="A50" s="111"/>
      <c r="B50" s="112"/>
      <c r="C50" s="113"/>
      <c r="D50" s="114"/>
      <c r="E50" s="102">
        <v>2021</v>
      </c>
      <c r="F50" s="158">
        <f t="shared" si="3"/>
        <v>215060.7</v>
      </c>
      <c r="G50" s="115"/>
      <c r="H50" s="139">
        <v>1166.7</v>
      </c>
      <c r="I50" s="139">
        <v>3894</v>
      </c>
      <c r="J50" s="139">
        <v>210000</v>
      </c>
    </row>
    <row r="51" spans="1:10" ht="12.75">
      <c r="A51" s="111"/>
      <c r="B51" s="112"/>
      <c r="C51" s="113"/>
      <c r="D51" s="114"/>
      <c r="E51" s="106">
        <v>2022</v>
      </c>
      <c r="F51" s="158">
        <f t="shared" si="3"/>
        <v>213466.7</v>
      </c>
      <c r="G51" s="115"/>
      <c r="H51" s="139">
        <v>1866.7</v>
      </c>
      <c r="I51" s="139">
        <v>1600</v>
      </c>
      <c r="J51" s="139">
        <v>210000</v>
      </c>
    </row>
    <row r="52" spans="1:10" ht="12.75">
      <c r="A52" s="111"/>
      <c r="B52" s="112"/>
      <c r="C52" s="113"/>
      <c r="D52" s="114"/>
      <c r="E52" s="102">
        <v>2023</v>
      </c>
      <c r="F52" s="158">
        <f t="shared" si="3"/>
        <v>211600</v>
      </c>
      <c r="G52" s="115"/>
      <c r="H52" s="139">
        <v>0</v>
      </c>
      <c r="I52" s="139">
        <v>1600</v>
      </c>
      <c r="J52" s="139">
        <v>210000</v>
      </c>
    </row>
    <row r="53" spans="1:10" ht="18" customHeight="1" thickBot="1">
      <c r="A53" s="117"/>
      <c r="B53" s="118"/>
      <c r="C53" s="119"/>
      <c r="D53" s="120"/>
      <c r="E53" s="121">
        <v>2024</v>
      </c>
      <c r="F53" s="159">
        <f t="shared" si="3"/>
        <v>211600</v>
      </c>
      <c r="G53" s="123"/>
      <c r="H53" s="124">
        <v>0</v>
      </c>
      <c r="I53" s="124">
        <v>1600</v>
      </c>
      <c r="J53" s="124">
        <v>210000</v>
      </c>
    </row>
    <row r="54" spans="1:10" ht="96.75" customHeight="1">
      <c r="A54" s="126" t="s">
        <v>183</v>
      </c>
      <c r="B54" s="160" t="s">
        <v>163</v>
      </c>
      <c r="C54" s="128" t="s">
        <v>164</v>
      </c>
      <c r="D54" s="129" t="s">
        <v>143</v>
      </c>
      <c r="E54" s="161" t="s">
        <v>162</v>
      </c>
      <c r="F54" s="162">
        <f>SUM(F55:F60)</f>
        <v>9167.400000000001</v>
      </c>
      <c r="G54" s="162">
        <f>SUM(G55:G60)</f>
        <v>0</v>
      </c>
      <c r="H54" s="162">
        <f>SUM(H55:H60)</f>
        <v>188.8</v>
      </c>
      <c r="I54" s="162">
        <f>SUM(I55:I60)</f>
        <v>8978.6</v>
      </c>
      <c r="J54" s="148"/>
    </row>
    <row r="55" spans="1:10" ht="12.75">
      <c r="A55" s="98"/>
      <c r="B55" s="163"/>
      <c r="C55" s="164"/>
      <c r="D55" s="165"/>
      <c r="E55" s="102">
        <v>2019</v>
      </c>
      <c r="F55" s="158">
        <f aca="true" t="shared" si="4" ref="F55:F60">SUM(G55:J55)</f>
        <v>1184.4</v>
      </c>
      <c r="G55" s="166">
        <v>0</v>
      </c>
      <c r="H55" s="167">
        <v>188.8</v>
      </c>
      <c r="I55" s="108">
        <v>995.6</v>
      </c>
      <c r="J55" s="109"/>
    </row>
    <row r="56" spans="1:10" ht="12.75">
      <c r="A56" s="98"/>
      <c r="B56" s="163"/>
      <c r="C56" s="164"/>
      <c r="D56" s="165"/>
      <c r="E56" s="102">
        <v>2020</v>
      </c>
      <c r="F56" s="158">
        <f t="shared" si="4"/>
        <v>1596.6</v>
      </c>
      <c r="G56" s="166">
        <v>0</v>
      </c>
      <c r="H56" s="166">
        <v>0</v>
      </c>
      <c r="I56" s="108">
        <v>1596.6</v>
      </c>
      <c r="J56" s="109"/>
    </row>
    <row r="57" spans="1:10" ht="12.75">
      <c r="A57" s="98"/>
      <c r="B57" s="99"/>
      <c r="C57" s="100"/>
      <c r="D57" s="165"/>
      <c r="E57" s="102">
        <v>2021</v>
      </c>
      <c r="F57" s="158">
        <f t="shared" si="4"/>
        <v>1596.6</v>
      </c>
      <c r="G57" s="166">
        <v>0</v>
      </c>
      <c r="H57" s="166">
        <v>0</v>
      </c>
      <c r="I57" s="108">
        <v>1596.6</v>
      </c>
      <c r="J57" s="109"/>
    </row>
    <row r="58" spans="1:10" ht="12.75">
      <c r="A58" s="98"/>
      <c r="B58" s="99"/>
      <c r="C58" s="100"/>
      <c r="D58" s="165"/>
      <c r="E58" s="102">
        <v>2022</v>
      </c>
      <c r="F58" s="158">
        <f t="shared" si="4"/>
        <v>1596.6</v>
      </c>
      <c r="G58" s="166">
        <v>0</v>
      </c>
      <c r="H58" s="166">
        <v>0</v>
      </c>
      <c r="I58" s="108">
        <v>1596.6</v>
      </c>
      <c r="J58" s="109"/>
    </row>
    <row r="59" spans="1:10" ht="12.75">
      <c r="A59" s="98"/>
      <c r="B59" s="99"/>
      <c r="C59" s="100"/>
      <c r="D59" s="165"/>
      <c r="E59" s="102">
        <v>2023</v>
      </c>
      <c r="F59" s="158">
        <f t="shared" si="4"/>
        <v>1596.6</v>
      </c>
      <c r="G59" s="166">
        <v>0</v>
      </c>
      <c r="H59" s="166">
        <v>0</v>
      </c>
      <c r="I59" s="108">
        <v>1596.6</v>
      </c>
      <c r="J59" s="109"/>
    </row>
    <row r="60" spans="1:10" ht="13.5" thickBot="1">
      <c r="A60" s="117"/>
      <c r="B60" s="118"/>
      <c r="C60" s="119"/>
      <c r="D60" s="168"/>
      <c r="E60" s="121">
        <v>2024</v>
      </c>
      <c r="F60" s="159">
        <f t="shared" si="4"/>
        <v>1596.6</v>
      </c>
      <c r="G60" s="169">
        <v>0</v>
      </c>
      <c r="H60" s="169">
        <v>0</v>
      </c>
      <c r="I60" s="124">
        <v>1596.6</v>
      </c>
      <c r="J60" s="125"/>
    </row>
    <row r="61" spans="1:11" ht="80.25" customHeight="1">
      <c r="A61" s="126" t="s">
        <v>182</v>
      </c>
      <c r="B61" s="146" t="s">
        <v>198</v>
      </c>
      <c r="C61" s="147" t="s">
        <v>144</v>
      </c>
      <c r="D61" s="129" t="s">
        <v>145</v>
      </c>
      <c r="E61" s="161" t="s">
        <v>166</v>
      </c>
      <c r="F61" s="162">
        <f>SUM(F62:F72)</f>
        <v>103734.69999999998</v>
      </c>
      <c r="G61" s="170">
        <f>SUM(G62:G72)</f>
        <v>20263.000000000004</v>
      </c>
      <c r="H61" s="170">
        <f>SUM(H62:H72)</f>
        <v>7502.799999999999</v>
      </c>
      <c r="I61" s="170">
        <f>SUM(I62:I72)</f>
        <v>75968.90000000001</v>
      </c>
      <c r="J61" s="170"/>
      <c r="K61" s="171"/>
    </row>
    <row r="62" spans="1:10" ht="12.75">
      <c r="A62" s="98"/>
      <c r="B62" s="99"/>
      <c r="C62" s="100"/>
      <c r="D62" s="101"/>
      <c r="E62" s="102">
        <v>2014</v>
      </c>
      <c r="F62" s="158">
        <f>SUM(G62:J62)</f>
        <v>5226.79</v>
      </c>
      <c r="G62" s="172">
        <v>1441.7</v>
      </c>
      <c r="H62" s="108">
        <v>0</v>
      </c>
      <c r="I62" s="108">
        <v>3785.09</v>
      </c>
      <c r="J62" s="109"/>
    </row>
    <row r="63" spans="1:10" ht="12.75">
      <c r="A63" s="98"/>
      <c r="B63" s="99"/>
      <c r="C63" s="100"/>
      <c r="D63" s="101"/>
      <c r="E63" s="102">
        <v>2015</v>
      </c>
      <c r="F63" s="158">
        <f aca="true" t="shared" si="5" ref="F63:F72">SUM(G63:J63)</f>
        <v>8072.3</v>
      </c>
      <c r="G63" s="172">
        <v>1522</v>
      </c>
      <c r="H63" s="108">
        <v>217.8</v>
      </c>
      <c r="I63" s="108">
        <v>6332.5</v>
      </c>
      <c r="J63" s="109"/>
    </row>
    <row r="64" spans="1:10" ht="12.75">
      <c r="A64" s="98"/>
      <c r="B64" s="99"/>
      <c r="C64" s="100"/>
      <c r="D64" s="101"/>
      <c r="E64" s="102">
        <v>2016</v>
      </c>
      <c r="F64" s="158">
        <f t="shared" si="5"/>
        <v>6829.85</v>
      </c>
      <c r="G64" s="172">
        <v>1488</v>
      </c>
      <c r="H64" s="108">
        <v>616.1</v>
      </c>
      <c r="I64" s="108">
        <v>4725.75</v>
      </c>
      <c r="J64" s="109"/>
    </row>
    <row r="65" spans="1:10" ht="12.75">
      <c r="A65" s="98"/>
      <c r="B65" s="99"/>
      <c r="C65" s="100"/>
      <c r="D65" s="101"/>
      <c r="E65" s="102">
        <v>2017</v>
      </c>
      <c r="F65" s="158">
        <f t="shared" si="5"/>
        <v>7050.95</v>
      </c>
      <c r="G65" s="172">
        <v>1378.9</v>
      </c>
      <c r="H65" s="108">
        <v>611.4</v>
      </c>
      <c r="I65" s="108">
        <v>5060.65</v>
      </c>
      <c r="J65" s="109"/>
    </row>
    <row r="66" spans="1:10" ht="12.75">
      <c r="A66" s="98"/>
      <c r="B66" s="99"/>
      <c r="C66" s="100"/>
      <c r="D66" s="101"/>
      <c r="E66" s="102">
        <v>2018</v>
      </c>
      <c r="F66" s="158">
        <f t="shared" si="5"/>
        <v>13789.509999999998</v>
      </c>
      <c r="G66" s="172">
        <v>5352</v>
      </c>
      <c r="H66" s="108">
        <v>2569.4</v>
      </c>
      <c r="I66" s="108">
        <v>5868.11</v>
      </c>
      <c r="J66" s="109"/>
    </row>
    <row r="67" spans="1:10" ht="12.75">
      <c r="A67" s="98"/>
      <c r="B67" s="99"/>
      <c r="C67" s="100"/>
      <c r="D67" s="101"/>
      <c r="E67" s="102">
        <v>2019</v>
      </c>
      <c r="F67" s="158">
        <f t="shared" si="5"/>
        <v>14980.599999999999</v>
      </c>
      <c r="G67" s="172">
        <v>1477.5</v>
      </c>
      <c r="H67" s="108">
        <v>595.3</v>
      </c>
      <c r="I67" s="108">
        <v>12907.8</v>
      </c>
      <c r="J67" s="109"/>
    </row>
    <row r="68" spans="1:10" ht="12.75">
      <c r="A68" s="111"/>
      <c r="B68" s="112"/>
      <c r="C68" s="113"/>
      <c r="D68" s="114"/>
      <c r="E68" s="102">
        <v>2020</v>
      </c>
      <c r="F68" s="158">
        <f t="shared" si="5"/>
        <v>15123.099999999999</v>
      </c>
      <c r="G68" s="173">
        <v>1479.3</v>
      </c>
      <c r="H68" s="139">
        <v>586</v>
      </c>
      <c r="I68" s="139">
        <v>13057.8</v>
      </c>
      <c r="J68" s="116"/>
    </row>
    <row r="69" spans="1:10" ht="12.75">
      <c r="A69" s="111"/>
      <c r="B69" s="112"/>
      <c r="C69" s="113"/>
      <c r="D69" s="114"/>
      <c r="E69" s="102">
        <v>2021</v>
      </c>
      <c r="F69" s="158">
        <f t="shared" si="5"/>
        <v>8165.400000000001</v>
      </c>
      <c r="G69" s="173">
        <v>1530.9</v>
      </c>
      <c r="H69" s="139">
        <v>576.7</v>
      </c>
      <c r="I69" s="139">
        <v>6057.8</v>
      </c>
      <c r="J69" s="116"/>
    </row>
    <row r="70" spans="1:10" ht="12.75">
      <c r="A70" s="111"/>
      <c r="B70" s="112"/>
      <c r="C70" s="113"/>
      <c r="D70" s="114"/>
      <c r="E70" s="106">
        <v>2022</v>
      </c>
      <c r="F70" s="158">
        <f t="shared" si="5"/>
        <v>8165.400000000001</v>
      </c>
      <c r="G70" s="173">
        <v>1530.9</v>
      </c>
      <c r="H70" s="139">
        <v>576.7</v>
      </c>
      <c r="I70" s="139">
        <v>6057.8</v>
      </c>
      <c r="J70" s="116"/>
    </row>
    <row r="71" spans="1:10" ht="12.75">
      <c r="A71" s="111"/>
      <c r="B71" s="112"/>
      <c r="C71" s="113"/>
      <c r="D71" s="114"/>
      <c r="E71" s="102">
        <v>2023</v>
      </c>
      <c r="F71" s="158">
        <f t="shared" si="5"/>
        <v>8165.400000000001</v>
      </c>
      <c r="G71" s="173">
        <v>1530.9</v>
      </c>
      <c r="H71" s="139">
        <v>576.7</v>
      </c>
      <c r="I71" s="139">
        <v>6057.8</v>
      </c>
      <c r="J71" s="116"/>
    </row>
    <row r="72" spans="1:10" ht="13.5" thickBot="1">
      <c r="A72" s="117"/>
      <c r="B72" s="118"/>
      <c r="C72" s="119"/>
      <c r="D72" s="120"/>
      <c r="E72" s="121">
        <v>2024</v>
      </c>
      <c r="F72" s="159">
        <f t="shared" si="5"/>
        <v>8165.400000000001</v>
      </c>
      <c r="G72" s="174">
        <v>1530.9</v>
      </c>
      <c r="H72" s="124">
        <v>576.7</v>
      </c>
      <c r="I72" s="124">
        <v>6057.8</v>
      </c>
      <c r="J72" s="125"/>
    </row>
    <row r="73" spans="1:10" ht="84">
      <c r="A73" s="126" t="s">
        <v>175</v>
      </c>
      <c r="B73" s="175" t="s">
        <v>199</v>
      </c>
      <c r="C73" s="176" t="s">
        <v>147</v>
      </c>
      <c r="D73" s="177" t="s">
        <v>146</v>
      </c>
      <c r="E73" s="161" t="s">
        <v>166</v>
      </c>
      <c r="F73" s="162">
        <f>SUM(F74:F84)</f>
        <v>822147.7</v>
      </c>
      <c r="G73" s="178">
        <f>SUM(G74:G84)</f>
        <v>39.1</v>
      </c>
      <c r="H73" s="178">
        <f>SUM(H74:H84)</f>
        <v>9678.799999999997</v>
      </c>
      <c r="I73" s="178">
        <f>SUM(I74:I84)</f>
        <v>812429.8</v>
      </c>
      <c r="J73" s="178">
        <f>SUM(J74:J84)</f>
        <v>0</v>
      </c>
    </row>
    <row r="74" spans="1:10" ht="12.75">
      <c r="A74" s="98"/>
      <c r="B74" s="99"/>
      <c r="C74" s="100"/>
      <c r="D74" s="101"/>
      <c r="E74" s="102">
        <v>2014</v>
      </c>
      <c r="F74" s="158">
        <f>SUM(G74:I74)</f>
        <v>49485.2</v>
      </c>
      <c r="G74" s="108">
        <v>0</v>
      </c>
      <c r="H74" s="108">
        <v>589.7</v>
      </c>
      <c r="I74" s="108">
        <v>48895.5</v>
      </c>
      <c r="J74" s="109"/>
    </row>
    <row r="75" spans="1:10" ht="12.75">
      <c r="A75" s="98"/>
      <c r="B75" s="99"/>
      <c r="C75" s="100"/>
      <c r="D75" s="101"/>
      <c r="E75" s="102">
        <v>2015</v>
      </c>
      <c r="F75" s="158">
        <f aca="true" t="shared" si="6" ref="F75:F84">SUM(G75:I75)</f>
        <v>53949.7</v>
      </c>
      <c r="G75" s="108">
        <v>0</v>
      </c>
      <c r="H75" s="108">
        <v>311</v>
      </c>
      <c r="I75" s="108">
        <v>53638.7</v>
      </c>
      <c r="J75" s="109"/>
    </row>
    <row r="76" spans="1:10" ht="12.75">
      <c r="A76" s="98"/>
      <c r="B76" s="99"/>
      <c r="C76" s="100"/>
      <c r="D76" s="101"/>
      <c r="E76" s="102">
        <v>2016</v>
      </c>
      <c r="F76" s="158">
        <f t="shared" si="6"/>
        <v>63632.700000000004</v>
      </c>
      <c r="G76" s="108">
        <v>17.4</v>
      </c>
      <c r="H76" s="108">
        <v>333.4</v>
      </c>
      <c r="I76" s="108">
        <v>63281.9</v>
      </c>
      <c r="J76" s="109"/>
    </row>
    <row r="77" spans="1:10" ht="12.75">
      <c r="A77" s="98"/>
      <c r="B77" s="99"/>
      <c r="C77" s="100"/>
      <c r="D77" s="101"/>
      <c r="E77" s="102">
        <v>2017</v>
      </c>
      <c r="F77" s="158">
        <f t="shared" si="6"/>
        <v>66068.79999999999</v>
      </c>
      <c r="G77" s="108">
        <v>0</v>
      </c>
      <c r="H77" s="108">
        <v>346.4</v>
      </c>
      <c r="I77" s="108">
        <v>65722.4</v>
      </c>
      <c r="J77" s="109"/>
    </row>
    <row r="78" spans="1:10" ht="12.75">
      <c r="A78" s="98"/>
      <c r="B78" s="99"/>
      <c r="C78" s="100"/>
      <c r="D78" s="101"/>
      <c r="E78" s="102">
        <v>2018</v>
      </c>
      <c r="F78" s="158">
        <f t="shared" si="6"/>
        <v>78276.7</v>
      </c>
      <c r="G78" s="108">
        <v>12.8</v>
      </c>
      <c r="H78" s="108">
        <v>5467</v>
      </c>
      <c r="I78" s="108">
        <v>72796.9</v>
      </c>
      <c r="J78" s="109"/>
    </row>
    <row r="79" spans="1:10" ht="12.75">
      <c r="A79" s="98"/>
      <c r="B79" s="99"/>
      <c r="C79" s="100"/>
      <c r="D79" s="101"/>
      <c r="E79" s="102">
        <v>2019</v>
      </c>
      <c r="F79" s="158">
        <f t="shared" si="6"/>
        <v>83544.90000000001</v>
      </c>
      <c r="G79" s="108">
        <v>0.8</v>
      </c>
      <c r="H79" s="108">
        <v>403.5</v>
      </c>
      <c r="I79" s="108">
        <v>83140.6</v>
      </c>
      <c r="J79" s="109"/>
    </row>
    <row r="80" spans="1:10" ht="12.75">
      <c r="A80" s="111"/>
      <c r="B80" s="112"/>
      <c r="C80" s="113"/>
      <c r="D80" s="114"/>
      <c r="E80" s="179">
        <v>2020</v>
      </c>
      <c r="F80" s="158">
        <f t="shared" si="6"/>
        <v>94777.59999999999</v>
      </c>
      <c r="G80" s="139">
        <v>0</v>
      </c>
      <c r="H80" s="139">
        <v>421.4</v>
      </c>
      <c r="I80" s="139">
        <v>94356.2</v>
      </c>
      <c r="J80" s="116"/>
    </row>
    <row r="81" spans="1:10" ht="12.75">
      <c r="A81" s="111"/>
      <c r="B81" s="112"/>
      <c r="C81" s="113"/>
      <c r="D81" s="114"/>
      <c r="E81" s="102">
        <v>2021</v>
      </c>
      <c r="F81" s="158">
        <f t="shared" si="6"/>
        <v>85588.4</v>
      </c>
      <c r="G81" s="139">
        <v>0</v>
      </c>
      <c r="H81" s="139">
        <v>439</v>
      </c>
      <c r="I81" s="139">
        <v>85149.4</v>
      </c>
      <c r="J81" s="116"/>
    </row>
    <row r="82" spans="1:10" ht="12.75">
      <c r="A82" s="111"/>
      <c r="B82" s="112"/>
      <c r="C82" s="113"/>
      <c r="D82" s="114"/>
      <c r="E82" s="106">
        <v>2022</v>
      </c>
      <c r="F82" s="158">
        <f t="shared" si="6"/>
        <v>85613.29999999999</v>
      </c>
      <c r="G82" s="139">
        <v>8.1</v>
      </c>
      <c r="H82" s="139">
        <v>455.8</v>
      </c>
      <c r="I82" s="139">
        <v>85149.4</v>
      </c>
      <c r="J82" s="116"/>
    </row>
    <row r="83" spans="1:10" ht="12.75">
      <c r="A83" s="111"/>
      <c r="B83" s="112"/>
      <c r="C83" s="113"/>
      <c r="D83" s="114"/>
      <c r="E83" s="102">
        <v>2023</v>
      </c>
      <c r="F83" s="158">
        <f t="shared" si="6"/>
        <v>85605.2</v>
      </c>
      <c r="G83" s="139">
        <v>0</v>
      </c>
      <c r="H83" s="139">
        <v>455.8</v>
      </c>
      <c r="I83" s="139">
        <v>85149.4</v>
      </c>
      <c r="J83" s="116"/>
    </row>
    <row r="84" spans="1:10" ht="13.5" thickBot="1">
      <c r="A84" s="117"/>
      <c r="B84" s="118"/>
      <c r="C84" s="119"/>
      <c r="D84" s="120"/>
      <c r="E84" s="121">
        <v>2024</v>
      </c>
      <c r="F84" s="159">
        <f t="shared" si="6"/>
        <v>75605.2</v>
      </c>
      <c r="G84" s="124">
        <v>0</v>
      </c>
      <c r="H84" s="124">
        <v>455.8</v>
      </c>
      <c r="I84" s="124">
        <v>75149.4</v>
      </c>
      <c r="J84" s="125"/>
    </row>
    <row r="85" spans="1:11" ht="120.75" customHeight="1">
      <c r="A85" s="126" t="s">
        <v>153</v>
      </c>
      <c r="B85" s="146" t="s">
        <v>200</v>
      </c>
      <c r="C85" s="147" t="s">
        <v>148</v>
      </c>
      <c r="D85" s="129" t="s">
        <v>149</v>
      </c>
      <c r="E85" s="161" t="s">
        <v>166</v>
      </c>
      <c r="F85" s="180">
        <f>SUM(F86:F96)</f>
        <v>2053632.4360000002</v>
      </c>
      <c r="G85" s="181">
        <f>SUM(G86:G96)</f>
        <v>100749.1</v>
      </c>
      <c r="H85" s="181">
        <f>SUM(H86:H96)</f>
        <v>1211171.597</v>
      </c>
      <c r="I85" s="181">
        <f>SUM(I86:I96)</f>
        <v>741711.7390000001</v>
      </c>
      <c r="J85" s="148"/>
      <c r="K85" s="171"/>
    </row>
    <row r="86" spans="1:10" ht="12.75">
      <c r="A86" s="98"/>
      <c r="B86" s="99"/>
      <c r="C86" s="100"/>
      <c r="D86" s="101"/>
      <c r="E86" s="102">
        <v>2014</v>
      </c>
      <c r="F86" s="158">
        <f>SUM(G86:I86)</f>
        <v>157326.299</v>
      </c>
      <c r="G86" s="108">
        <v>9894</v>
      </c>
      <c r="H86" s="108">
        <v>108249.7</v>
      </c>
      <c r="I86" s="137">
        <v>39182.599</v>
      </c>
      <c r="J86" s="182"/>
    </row>
    <row r="87" spans="1:10" ht="12.75">
      <c r="A87" s="98"/>
      <c r="B87" s="99"/>
      <c r="C87" s="100"/>
      <c r="D87" s="101"/>
      <c r="E87" s="102">
        <v>2015</v>
      </c>
      <c r="F87" s="158">
        <f aca="true" t="shared" si="7" ref="F87:F96">SUM(G87:I87)</f>
        <v>217656.23</v>
      </c>
      <c r="G87" s="108">
        <v>9079</v>
      </c>
      <c r="H87" s="137">
        <v>158430.399</v>
      </c>
      <c r="I87" s="137">
        <v>50146.831</v>
      </c>
      <c r="J87" s="182"/>
    </row>
    <row r="88" spans="1:10" ht="12.75">
      <c r="A88" s="98"/>
      <c r="B88" s="99"/>
      <c r="C88" s="100"/>
      <c r="D88" s="101"/>
      <c r="E88" s="102">
        <v>2016</v>
      </c>
      <c r="F88" s="158">
        <f t="shared" si="7"/>
        <v>160308.201</v>
      </c>
      <c r="G88" s="108">
        <v>10495.8</v>
      </c>
      <c r="H88" s="108">
        <v>96423.3</v>
      </c>
      <c r="I88" s="137">
        <v>53389.101</v>
      </c>
      <c r="J88" s="182"/>
    </row>
    <row r="89" spans="1:10" ht="12.75">
      <c r="A89" s="98"/>
      <c r="B89" s="99"/>
      <c r="C89" s="100"/>
      <c r="D89" s="101"/>
      <c r="E89" s="102">
        <v>2017</v>
      </c>
      <c r="F89" s="158">
        <f t="shared" si="7"/>
        <v>165954.8</v>
      </c>
      <c r="G89" s="108">
        <v>11257</v>
      </c>
      <c r="H89" s="108">
        <v>94617</v>
      </c>
      <c r="I89" s="108">
        <v>60080.8</v>
      </c>
      <c r="J89" s="182"/>
    </row>
    <row r="90" spans="1:10" ht="12.75">
      <c r="A90" s="98"/>
      <c r="B90" s="99"/>
      <c r="C90" s="100"/>
      <c r="D90" s="101"/>
      <c r="E90" s="102">
        <v>2018</v>
      </c>
      <c r="F90" s="158">
        <f t="shared" si="7"/>
        <v>207221.375</v>
      </c>
      <c r="G90" s="108">
        <v>11908.7</v>
      </c>
      <c r="H90" s="108">
        <v>111325.746</v>
      </c>
      <c r="I90" s="137">
        <v>83986.929</v>
      </c>
      <c r="J90" s="182"/>
    </row>
    <row r="91" spans="1:10" ht="12.75">
      <c r="A91" s="98"/>
      <c r="B91" s="99"/>
      <c r="C91" s="100"/>
      <c r="D91" s="101"/>
      <c r="E91" s="102">
        <v>2019</v>
      </c>
      <c r="F91" s="158">
        <f t="shared" si="7"/>
        <v>279188.852</v>
      </c>
      <c r="G91" s="108">
        <v>8029.6</v>
      </c>
      <c r="H91" s="108">
        <v>152315.452</v>
      </c>
      <c r="I91" s="108">
        <v>118843.8</v>
      </c>
      <c r="J91" s="182"/>
    </row>
    <row r="92" spans="1:10" ht="12.75">
      <c r="A92" s="111"/>
      <c r="B92" s="112"/>
      <c r="C92" s="113"/>
      <c r="D92" s="114"/>
      <c r="E92" s="102">
        <v>2020</v>
      </c>
      <c r="F92" s="158">
        <f t="shared" si="7"/>
        <v>165058.199</v>
      </c>
      <c r="G92" s="139">
        <v>8017</v>
      </c>
      <c r="H92" s="139">
        <v>97962</v>
      </c>
      <c r="I92" s="139">
        <v>59079.199</v>
      </c>
      <c r="J92" s="183"/>
    </row>
    <row r="93" spans="1:10" ht="12.75">
      <c r="A93" s="111"/>
      <c r="B93" s="112"/>
      <c r="C93" s="113"/>
      <c r="D93" s="114"/>
      <c r="E93" s="102">
        <v>2021</v>
      </c>
      <c r="F93" s="158">
        <f t="shared" si="7"/>
        <v>181115.6</v>
      </c>
      <c r="G93" s="139">
        <v>8017</v>
      </c>
      <c r="H93" s="139">
        <v>97962</v>
      </c>
      <c r="I93" s="139">
        <v>75136.6</v>
      </c>
      <c r="J93" s="183"/>
    </row>
    <row r="94" spans="1:10" ht="12.75">
      <c r="A94" s="111"/>
      <c r="B94" s="112"/>
      <c r="C94" s="113"/>
      <c r="D94" s="114"/>
      <c r="E94" s="106">
        <v>2022</v>
      </c>
      <c r="F94" s="158">
        <f t="shared" si="7"/>
        <v>171532.97</v>
      </c>
      <c r="G94" s="139">
        <v>8017</v>
      </c>
      <c r="H94" s="139">
        <v>97962</v>
      </c>
      <c r="I94" s="139">
        <v>65553.97</v>
      </c>
      <c r="J94" s="183"/>
    </row>
    <row r="95" spans="1:10" ht="12.75">
      <c r="A95" s="111"/>
      <c r="B95" s="112"/>
      <c r="C95" s="113"/>
      <c r="D95" s="114"/>
      <c r="E95" s="102">
        <v>2023</v>
      </c>
      <c r="F95" s="158">
        <f t="shared" si="7"/>
        <v>174095.35</v>
      </c>
      <c r="G95" s="139">
        <v>8017</v>
      </c>
      <c r="H95" s="139">
        <v>97962</v>
      </c>
      <c r="I95" s="139">
        <v>68116.35</v>
      </c>
      <c r="J95" s="183"/>
    </row>
    <row r="96" spans="1:10" ht="13.5" thickBot="1">
      <c r="A96" s="117"/>
      <c r="B96" s="118"/>
      <c r="C96" s="119"/>
      <c r="D96" s="120"/>
      <c r="E96" s="121">
        <v>2024</v>
      </c>
      <c r="F96" s="159">
        <f t="shared" si="7"/>
        <v>174174.56</v>
      </c>
      <c r="G96" s="124">
        <v>8017</v>
      </c>
      <c r="H96" s="124">
        <v>97962</v>
      </c>
      <c r="I96" s="124">
        <v>68195.56</v>
      </c>
      <c r="J96" s="184"/>
    </row>
    <row r="97" spans="1:10" ht="84.75" customHeight="1">
      <c r="A97" s="126" t="s">
        <v>176</v>
      </c>
      <c r="B97" s="127" t="s">
        <v>201</v>
      </c>
      <c r="C97" s="147" t="s">
        <v>167</v>
      </c>
      <c r="D97" s="129" t="s">
        <v>150</v>
      </c>
      <c r="E97" s="161" t="s">
        <v>162</v>
      </c>
      <c r="F97" s="162">
        <f>SUM(F98:F103)</f>
        <v>49582.5</v>
      </c>
      <c r="G97" s="154"/>
      <c r="H97" s="148"/>
      <c r="I97" s="162">
        <f>SUM(I98:I103)</f>
        <v>49582.5</v>
      </c>
      <c r="J97" s="148"/>
    </row>
    <row r="98" spans="1:10" ht="12.75">
      <c r="A98" s="98"/>
      <c r="B98" s="99"/>
      <c r="C98" s="100"/>
      <c r="D98" s="101"/>
      <c r="E98" s="102">
        <v>2019</v>
      </c>
      <c r="F98" s="158">
        <f aca="true" t="shared" si="8" ref="F98:F103">SUM(G98:I98)</f>
        <v>7904.1</v>
      </c>
      <c r="G98" s="107"/>
      <c r="H98" s="109"/>
      <c r="I98" s="108">
        <v>7904.1</v>
      </c>
      <c r="J98" s="109"/>
    </row>
    <row r="99" spans="1:10" ht="12.75">
      <c r="A99" s="98"/>
      <c r="B99" s="99"/>
      <c r="C99" s="100"/>
      <c r="D99" s="101"/>
      <c r="E99" s="102">
        <v>2020</v>
      </c>
      <c r="F99" s="158">
        <f t="shared" si="8"/>
        <v>8698.4</v>
      </c>
      <c r="G99" s="107"/>
      <c r="H99" s="109"/>
      <c r="I99" s="108">
        <v>8698.4</v>
      </c>
      <c r="J99" s="109"/>
    </row>
    <row r="100" spans="1:10" ht="12.75">
      <c r="A100" s="98"/>
      <c r="B100" s="99"/>
      <c r="C100" s="100"/>
      <c r="D100" s="101"/>
      <c r="E100" s="102">
        <v>2021</v>
      </c>
      <c r="F100" s="158">
        <f t="shared" si="8"/>
        <v>8245.3</v>
      </c>
      <c r="G100" s="107"/>
      <c r="H100" s="109"/>
      <c r="I100" s="108">
        <v>8245.3</v>
      </c>
      <c r="J100" s="109"/>
    </row>
    <row r="101" spans="1:10" ht="12.75">
      <c r="A101" s="98"/>
      <c r="B101" s="99"/>
      <c r="C101" s="100"/>
      <c r="D101" s="101"/>
      <c r="E101" s="102">
        <v>2022</v>
      </c>
      <c r="F101" s="158">
        <f t="shared" si="8"/>
        <v>8244.9</v>
      </c>
      <c r="G101" s="107"/>
      <c r="H101" s="109"/>
      <c r="I101" s="108">
        <v>8244.9</v>
      </c>
      <c r="J101" s="109"/>
    </row>
    <row r="102" spans="1:10" ht="12.75">
      <c r="A102" s="98"/>
      <c r="B102" s="99"/>
      <c r="C102" s="100"/>
      <c r="D102" s="101"/>
      <c r="E102" s="102">
        <v>2023</v>
      </c>
      <c r="F102" s="158">
        <f t="shared" si="8"/>
        <v>8244.9</v>
      </c>
      <c r="G102" s="107"/>
      <c r="H102" s="109"/>
      <c r="I102" s="108">
        <v>8244.9</v>
      </c>
      <c r="J102" s="109"/>
    </row>
    <row r="103" spans="1:10" ht="13.5" thickBot="1">
      <c r="A103" s="117"/>
      <c r="B103" s="118"/>
      <c r="C103" s="119"/>
      <c r="D103" s="120"/>
      <c r="E103" s="121">
        <v>2024</v>
      </c>
      <c r="F103" s="159">
        <f t="shared" si="8"/>
        <v>8244.9</v>
      </c>
      <c r="G103" s="123"/>
      <c r="H103" s="125"/>
      <c r="I103" s="124">
        <v>8244.9</v>
      </c>
      <c r="J103" s="125"/>
    </row>
    <row r="104" spans="1:10" ht="160.5" customHeight="1">
      <c r="A104" s="126" t="s">
        <v>177</v>
      </c>
      <c r="B104" s="127" t="s">
        <v>202</v>
      </c>
      <c r="C104" s="185" t="s">
        <v>151</v>
      </c>
      <c r="D104" s="177" t="s">
        <v>152</v>
      </c>
      <c r="E104" s="130" t="s">
        <v>166</v>
      </c>
      <c r="F104" s="186">
        <f>SUM(F105:F116)</f>
        <v>315657.86</v>
      </c>
      <c r="G104" s="178">
        <f>SUM(G105:G116)</f>
        <v>25889.400000000005</v>
      </c>
      <c r="H104" s="178">
        <f>SUM(H105:H116)</f>
        <v>160482.82</v>
      </c>
      <c r="I104" s="178">
        <f>SUM(I105:I116)</f>
        <v>118687.44</v>
      </c>
      <c r="J104" s="178">
        <f>SUM(J105:J116)</f>
        <v>10598.199999999999</v>
      </c>
    </row>
    <row r="105" spans="1:10" ht="12.75">
      <c r="A105" s="98"/>
      <c r="B105" s="163"/>
      <c r="C105" s="164"/>
      <c r="D105" s="165"/>
      <c r="E105" s="106">
        <v>2014</v>
      </c>
      <c r="F105" s="138">
        <f>SUM(G105:J105)</f>
        <v>66068.37999999999</v>
      </c>
      <c r="G105" s="108">
        <v>17135.8</v>
      </c>
      <c r="H105" s="108">
        <v>36413.4</v>
      </c>
      <c r="I105" s="108">
        <v>9253.28</v>
      </c>
      <c r="J105" s="108">
        <v>3265.9</v>
      </c>
    </row>
    <row r="106" spans="1:10" ht="12.75">
      <c r="A106" s="98"/>
      <c r="B106" s="163"/>
      <c r="C106" s="164"/>
      <c r="D106" s="165"/>
      <c r="E106" s="106">
        <v>2015</v>
      </c>
      <c r="F106" s="138">
        <f aca="true" t="shared" si="9" ref="F106:F116">SUM(G106:J106)</f>
        <v>28438.65</v>
      </c>
      <c r="G106" s="108">
        <v>3618.29</v>
      </c>
      <c r="H106" s="108">
        <v>13835.23</v>
      </c>
      <c r="I106" s="108">
        <v>8022.13</v>
      </c>
      <c r="J106" s="108">
        <v>2963</v>
      </c>
    </row>
    <row r="107" spans="1:10" ht="12.75">
      <c r="A107" s="98"/>
      <c r="B107" s="163"/>
      <c r="C107" s="164"/>
      <c r="D107" s="165"/>
      <c r="E107" s="106">
        <v>2016</v>
      </c>
      <c r="F107" s="138">
        <f t="shared" si="9"/>
        <v>51881.97</v>
      </c>
      <c r="G107" s="108">
        <v>696.2</v>
      </c>
      <c r="H107" s="108">
        <v>8670.68</v>
      </c>
      <c r="I107" s="108">
        <v>41415.89</v>
      </c>
      <c r="J107" s="108">
        <v>1099.2</v>
      </c>
    </row>
    <row r="108" spans="1:10" ht="12.75">
      <c r="A108" s="98"/>
      <c r="B108" s="163"/>
      <c r="C108" s="164"/>
      <c r="D108" s="187"/>
      <c r="E108" s="106">
        <v>2017</v>
      </c>
      <c r="F108" s="138">
        <f t="shared" si="9"/>
        <v>37726.38</v>
      </c>
      <c r="G108" s="108">
        <v>2608.01</v>
      </c>
      <c r="H108" s="108">
        <v>18765.19</v>
      </c>
      <c r="I108" s="108">
        <v>14696.58</v>
      </c>
      <c r="J108" s="108">
        <v>1656.6</v>
      </c>
    </row>
    <row r="109" spans="1:10" ht="12.75">
      <c r="A109" s="98"/>
      <c r="B109" s="99"/>
      <c r="C109" s="100"/>
      <c r="D109" s="188"/>
      <c r="E109" s="106">
        <v>2018</v>
      </c>
      <c r="F109" s="138">
        <f t="shared" si="9"/>
        <v>24252.58</v>
      </c>
      <c r="G109" s="108">
        <v>1058.7</v>
      </c>
      <c r="H109" s="108">
        <v>12973.93</v>
      </c>
      <c r="I109" s="108">
        <v>8606.45</v>
      </c>
      <c r="J109" s="108">
        <v>1613.5</v>
      </c>
    </row>
    <row r="110" spans="1:10" ht="12.75" hidden="1">
      <c r="A110" s="189"/>
      <c r="E110" s="106"/>
      <c r="F110" s="138">
        <f t="shared" si="9"/>
        <v>0</v>
      </c>
      <c r="G110" s="108">
        <v>0</v>
      </c>
      <c r="H110" s="109">
        <v>0</v>
      </c>
      <c r="I110" s="108"/>
      <c r="J110" s="108">
        <v>0</v>
      </c>
    </row>
    <row r="111" spans="1:10" ht="12.75">
      <c r="A111" s="98"/>
      <c r="B111" s="163"/>
      <c r="C111" s="164"/>
      <c r="D111" s="187"/>
      <c r="E111" s="106">
        <v>2019</v>
      </c>
      <c r="F111" s="138">
        <f t="shared" si="9"/>
        <v>18350.12</v>
      </c>
      <c r="G111" s="108">
        <v>772.4</v>
      </c>
      <c r="H111" s="108">
        <v>13398</v>
      </c>
      <c r="I111" s="108">
        <v>4179.72</v>
      </c>
      <c r="J111" s="108">
        <v>0</v>
      </c>
    </row>
    <row r="112" spans="1:10" ht="12.75">
      <c r="A112" s="111"/>
      <c r="B112" s="191"/>
      <c r="C112" s="192"/>
      <c r="D112" s="193"/>
      <c r="E112" s="106">
        <v>2020</v>
      </c>
      <c r="F112" s="138">
        <f t="shared" si="9"/>
        <v>39649.03</v>
      </c>
      <c r="G112" s="108">
        <v>0</v>
      </c>
      <c r="H112" s="108">
        <v>22583.33</v>
      </c>
      <c r="I112" s="108">
        <v>17065.7</v>
      </c>
      <c r="J112" s="108">
        <v>0</v>
      </c>
    </row>
    <row r="113" spans="1:10" ht="12.75">
      <c r="A113" s="111"/>
      <c r="B113" s="191"/>
      <c r="C113" s="192"/>
      <c r="D113" s="193"/>
      <c r="E113" s="106">
        <v>2021</v>
      </c>
      <c r="F113" s="138">
        <f t="shared" si="9"/>
        <v>5865.5</v>
      </c>
      <c r="G113" s="108">
        <v>0</v>
      </c>
      <c r="H113" s="108">
        <v>0</v>
      </c>
      <c r="I113" s="108">
        <v>5865.5</v>
      </c>
      <c r="J113" s="108">
        <v>0</v>
      </c>
    </row>
    <row r="114" spans="1:10" ht="12.75">
      <c r="A114" s="111"/>
      <c r="B114" s="191"/>
      <c r="C114" s="192"/>
      <c r="D114" s="193"/>
      <c r="E114" s="106">
        <v>2022</v>
      </c>
      <c r="F114" s="138">
        <f t="shared" si="9"/>
        <v>5865.5</v>
      </c>
      <c r="G114" s="108">
        <v>0</v>
      </c>
      <c r="H114" s="108">
        <v>0</v>
      </c>
      <c r="I114" s="108">
        <v>5865.5</v>
      </c>
      <c r="J114" s="108">
        <v>0</v>
      </c>
    </row>
    <row r="115" spans="1:10" ht="12.75">
      <c r="A115" s="111"/>
      <c r="B115" s="191"/>
      <c r="C115" s="192"/>
      <c r="D115" s="193"/>
      <c r="E115" s="106">
        <v>2023</v>
      </c>
      <c r="F115" s="138">
        <f t="shared" si="9"/>
        <v>21974.75</v>
      </c>
      <c r="G115" s="108">
        <v>0</v>
      </c>
      <c r="H115" s="108">
        <v>19293.06</v>
      </c>
      <c r="I115" s="108">
        <v>2681.69</v>
      </c>
      <c r="J115" s="108">
        <v>0</v>
      </c>
    </row>
    <row r="116" spans="1:10" ht="13.5" thickBot="1">
      <c r="A116" s="117"/>
      <c r="B116" s="118"/>
      <c r="C116" s="119"/>
      <c r="D116" s="194"/>
      <c r="E116" s="195">
        <v>2024</v>
      </c>
      <c r="F116" s="196">
        <f t="shared" si="9"/>
        <v>15585</v>
      </c>
      <c r="G116" s="124">
        <v>0</v>
      </c>
      <c r="H116" s="124">
        <v>14550</v>
      </c>
      <c r="I116" s="124">
        <v>1035</v>
      </c>
      <c r="J116" s="124">
        <v>0</v>
      </c>
    </row>
    <row r="117" spans="1:10" ht="117" customHeight="1">
      <c r="A117" s="126" t="s">
        <v>178</v>
      </c>
      <c r="B117" s="127" t="s">
        <v>203</v>
      </c>
      <c r="C117" s="185" t="s">
        <v>207</v>
      </c>
      <c r="D117" s="177" t="s">
        <v>154</v>
      </c>
      <c r="E117" s="130" t="s">
        <v>155</v>
      </c>
      <c r="F117" s="186">
        <f>SUM(F118:F125)</f>
        <v>53736.119999999995</v>
      </c>
      <c r="G117" s="186"/>
      <c r="H117" s="186">
        <f>SUM(H118:H125)</f>
        <v>46529.22</v>
      </c>
      <c r="I117" s="186">
        <f>SUM(I118:I125)</f>
        <v>7206.9</v>
      </c>
      <c r="J117" s="186">
        <f>SUM(J118:J125)</f>
        <v>0</v>
      </c>
    </row>
    <row r="118" spans="1:10" ht="12.75">
      <c r="A118" s="126"/>
      <c r="B118" s="127"/>
      <c r="C118" s="185"/>
      <c r="D118" s="177"/>
      <c r="E118" s="130">
        <v>2017</v>
      </c>
      <c r="F118" s="186">
        <f>SUM(G118:J118)</f>
        <v>0</v>
      </c>
      <c r="G118" s="197"/>
      <c r="H118" s="198">
        <v>0</v>
      </c>
      <c r="I118" s="198">
        <v>0</v>
      </c>
      <c r="J118" s="198">
        <v>0</v>
      </c>
    </row>
    <row r="119" spans="1:10" ht="12.75">
      <c r="A119" s="126"/>
      <c r="B119" s="127"/>
      <c r="C119" s="185"/>
      <c r="D119" s="177"/>
      <c r="E119" s="130">
        <v>2018</v>
      </c>
      <c r="F119" s="186">
        <f aca="true" t="shared" si="10" ref="F119:F125">SUM(G119:J119)</f>
        <v>837.12</v>
      </c>
      <c r="G119" s="197"/>
      <c r="H119" s="198">
        <v>92.02</v>
      </c>
      <c r="I119" s="198">
        <v>745.1</v>
      </c>
      <c r="J119" s="198">
        <v>0</v>
      </c>
    </row>
    <row r="120" spans="1:10" ht="15.75" customHeight="1">
      <c r="A120" s="126"/>
      <c r="B120" s="127"/>
      <c r="C120" s="185"/>
      <c r="D120" s="177"/>
      <c r="E120" s="130">
        <v>2019</v>
      </c>
      <c r="F120" s="186">
        <f t="shared" si="10"/>
        <v>19357.5</v>
      </c>
      <c r="G120" s="197"/>
      <c r="H120" s="198">
        <v>18637.5</v>
      </c>
      <c r="I120" s="198">
        <v>720</v>
      </c>
      <c r="J120" s="198">
        <v>0</v>
      </c>
    </row>
    <row r="121" spans="1:10" ht="15.75" customHeight="1">
      <c r="A121" s="126"/>
      <c r="B121" s="127"/>
      <c r="C121" s="185"/>
      <c r="D121" s="177"/>
      <c r="E121" s="130">
        <v>2020</v>
      </c>
      <c r="F121" s="186">
        <f t="shared" si="10"/>
        <v>31276.5</v>
      </c>
      <c r="G121" s="197"/>
      <c r="H121" s="198">
        <v>27799.7</v>
      </c>
      <c r="I121" s="198">
        <v>3476.8</v>
      </c>
      <c r="J121" s="198">
        <v>0</v>
      </c>
    </row>
    <row r="122" spans="1:10" ht="15.75" customHeight="1">
      <c r="A122" s="98"/>
      <c r="B122" s="199"/>
      <c r="C122" s="164"/>
      <c r="D122" s="165"/>
      <c r="E122" s="102">
        <v>2021</v>
      </c>
      <c r="F122" s="186">
        <f t="shared" si="10"/>
        <v>0</v>
      </c>
      <c r="G122" s="107"/>
      <c r="H122" s="108">
        <v>0</v>
      </c>
      <c r="I122" s="108">
        <v>0</v>
      </c>
      <c r="J122" s="198">
        <v>0</v>
      </c>
    </row>
    <row r="123" spans="1:10" ht="15.75" customHeight="1">
      <c r="A123" s="98"/>
      <c r="B123" s="199"/>
      <c r="C123" s="164"/>
      <c r="D123" s="165"/>
      <c r="E123" s="102">
        <v>2022</v>
      </c>
      <c r="F123" s="186">
        <f t="shared" si="10"/>
        <v>0</v>
      </c>
      <c r="G123" s="107"/>
      <c r="H123" s="108">
        <v>0</v>
      </c>
      <c r="I123" s="108">
        <v>0</v>
      </c>
      <c r="J123" s="198">
        <v>0</v>
      </c>
    </row>
    <row r="124" spans="1:10" ht="15.75" customHeight="1">
      <c r="A124" s="98"/>
      <c r="B124" s="199"/>
      <c r="C124" s="164"/>
      <c r="D124" s="165"/>
      <c r="E124" s="102">
        <v>2023</v>
      </c>
      <c r="F124" s="186">
        <f t="shared" si="10"/>
        <v>1465</v>
      </c>
      <c r="G124" s="107"/>
      <c r="H124" s="108">
        <v>0</v>
      </c>
      <c r="I124" s="108">
        <v>1465</v>
      </c>
      <c r="J124" s="198">
        <v>0</v>
      </c>
    </row>
    <row r="125" spans="1:10" ht="15.75" customHeight="1" thickBot="1">
      <c r="A125" s="117"/>
      <c r="B125" s="200"/>
      <c r="C125" s="201"/>
      <c r="D125" s="168"/>
      <c r="E125" s="121">
        <v>2024</v>
      </c>
      <c r="F125" s="159">
        <f t="shared" si="10"/>
        <v>800</v>
      </c>
      <c r="G125" s="123"/>
      <c r="H125" s="124">
        <v>0</v>
      </c>
      <c r="I125" s="124">
        <v>800</v>
      </c>
      <c r="J125" s="124">
        <v>0</v>
      </c>
    </row>
    <row r="126" spans="1:10" ht="81" customHeight="1">
      <c r="A126" s="126" t="s">
        <v>179</v>
      </c>
      <c r="B126" s="202" t="s">
        <v>204</v>
      </c>
      <c r="C126" s="147" t="s">
        <v>208</v>
      </c>
      <c r="D126" s="203" t="s">
        <v>158</v>
      </c>
      <c r="E126" s="161" t="s">
        <v>156</v>
      </c>
      <c r="F126" s="204">
        <f>SUM(F127:F133)</f>
        <v>2080.0000000000005</v>
      </c>
      <c r="G126" s="205"/>
      <c r="H126" s="162"/>
      <c r="I126" s="204">
        <f>SUM(I127:I133)</f>
        <v>2080.0000000000005</v>
      </c>
      <c r="J126" s="154"/>
    </row>
    <row r="127" spans="1:10" ht="12.75">
      <c r="A127" s="126"/>
      <c r="B127" s="202"/>
      <c r="C127" s="147"/>
      <c r="D127" s="203"/>
      <c r="E127" s="161">
        <v>2018</v>
      </c>
      <c r="F127" s="206">
        <f>SUM(G127:J127)</f>
        <v>469</v>
      </c>
      <c r="G127" s="161"/>
      <c r="H127" s="198"/>
      <c r="I127" s="207">
        <v>469</v>
      </c>
      <c r="J127" s="197"/>
    </row>
    <row r="128" spans="1:10" ht="12.75">
      <c r="A128" s="126"/>
      <c r="B128" s="202"/>
      <c r="C128" s="147"/>
      <c r="D128" s="203"/>
      <c r="E128" s="161">
        <v>2019</v>
      </c>
      <c r="F128" s="206">
        <f aca="true" t="shared" si="11" ref="F128:F133">SUM(G128:J128)</f>
        <v>426.5</v>
      </c>
      <c r="G128" s="161"/>
      <c r="H128" s="198"/>
      <c r="I128" s="207">
        <v>426.5</v>
      </c>
      <c r="J128" s="197"/>
    </row>
    <row r="129" spans="1:10" ht="12.75">
      <c r="A129" s="126"/>
      <c r="B129" s="202"/>
      <c r="C129" s="147"/>
      <c r="D129" s="203"/>
      <c r="E129" s="161">
        <v>2020</v>
      </c>
      <c r="F129" s="206">
        <f t="shared" si="11"/>
        <v>236.9</v>
      </c>
      <c r="G129" s="161"/>
      <c r="H129" s="198"/>
      <c r="I129" s="207">
        <v>236.9</v>
      </c>
      <c r="J129" s="197"/>
    </row>
    <row r="130" spans="1:10" ht="12.75">
      <c r="A130" s="126"/>
      <c r="B130" s="202"/>
      <c r="C130" s="147"/>
      <c r="D130" s="203"/>
      <c r="E130" s="161">
        <v>2021</v>
      </c>
      <c r="F130" s="206">
        <f t="shared" si="11"/>
        <v>236.9</v>
      </c>
      <c r="G130" s="161"/>
      <c r="H130" s="198"/>
      <c r="I130" s="207">
        <v>236.9</v>
      </c>
      <c r="J130" s="197"/>
    </row>
    <row r="131" spans="1:10" ht="12.75">
      <c r="A131" s="126"/>
      <c r="B131" s="202"/>
      <c r="C131" s="147"/>
      <c r="D131" s="203"/>
      <c r="E131" s="161">
        <v>2022</v>
      </c>
      <c r="F131" s="206">
        <f t="shared" si="11"/>
        <v>236.9</v>
      </c>
      <c r="G131" s="161"/>
      <c r="H131" s="198"/>
      <c r="I131" s="207">
        <v>236.9</v>
      </c>
      <c r="J131" s="197"/>
    </row>
    <row r="132" spans="1:10" ht="12.75">
      <c r="A132" s="126"/>
      <c r="B132" s="202"/>
      <c r="C132" s="147"/>
      <c r="D132" s="203"/>
      <c r="E132" s="161">
        <v>2023</v>
      </c>
      <c r="F132" s="206">
        <f t="shared" si="11"/>
        <v>236.9</v>
      </c>
      <c r="G132" s="161"/>
      <c r="H132" s="198"/>
      <c r="I132" s="207">
        <v>236.9</v>
      </c>
      <c r="J132" s="197"/>
    </row>
    <row r="133" spans="1:10" ht="13.5" thickBot="1">
      <c r="A133" s="117"/>
      <c r="B133" s="208"/>
      <c r="C133" s="119"/>
      <c r="D133" s="209"/>
      <c r="E133" s="195">
        <v>2024</v>
      </c>
      <c r="F133" s="210">
        <f t="shared" si="11"/>
        <v>236.9</v>
      </c>
      <c r="G133" s="195"/>
      <c r="H133" s="124"/>
      <c r="I133" s="211">
        <v>236.9</v>
      </c>
      <c r="J133" s="123"/>
    </row>
    <row r="134" spans="1:10" ht="140.25" customHeight="1">
      <c r="A134" s="126" t="s">
        <v>181</v>
      </c>
      <c r="B134" s="212" t="s">
        <v>157</v>
      </c>
      <c r="C134" s="147" t="s">
        <v>160</v>
      </c>
      <c r="D134" s="129" t="s">
        <v>159</v>
      </c>
      <c r="E134" s="161" t="s">
        <v>156</v>
      </c>
      <c r="F134" s="204">
        <f>SUM(F135:F141)</f>
        <v>2803.2000000000003</v>
      </c>
      <c r="G134" s="205"/>
      <c r="H134" s="204">
        <f>SUM(H135:H141)</f>
        <v>326</v>
      </c>
      <c r="I134" s="204">
        <f>SUM(I135:I141)</f>
        <v>2477.2000000000003</v>
      </c>
      <c r="J134" s="154"/>
    </row>
    <row r="135" spans="1:10" ht="12.75">
      <c r="A135" s="126"/>
      <c r="B135" s="213"/>
      <c r="C135" s="147"/>
      <c r="D135" s="129"/>
      <c r="E135" s="161">
        <v>2018</v>
      </c>
      <c r="F135" s="206">
        <f>SUM(G135:J135)</f>
        <v>625.7</v>
      </c>
      <c r="G135" s="161"/>
      <c r="H135" s="207">
        <v>326</v>
      </c>
      <c r="I135" s="207">
        <v>299.7</v>
      </c>
      <c r="J135" s="197"/>
    </row>
    <row r="136" spans="1:10" ht="12.75">
      <c r="A136" s="126"/>
      <c r="B136" s="213"/>
      <c r="C136" s="147"/>
      <c r="D136" s="129"/>
      <c r="E136" s="161">
        <v>2019</v>
      </c>
      <c r="F136" s="204">
        <f aca="true" t="shared" si="12" ref="F136:F141">SUM(G136:J136)</f>
        <v>320.5</v>
      </c>
      <c r="G136" s="161"/>
      <c r="H136" s="207">
        <v>0</v>
      </c>
      <c r="I136" s="207">
        <v>320.5</v>
      </c>
      <c r="J136" s="197"/>
    </row>
    <row r="137" spans="1:10" ht="12.75">
      <c r="A137" s="126"/>
      <c r="B137" s="213"/>
      <c r="C137" s="147"/>
      <c r="D137" s="129"/>
      <c r="E137" s="161">
        <v>2020</v>
      </c>
      <c r="F137" s="204">
        <f t="shared" si="12"/>
        <v>371.4</v>
      </c>
      <c r="G137" s="161"/>
      <c r="H137" s="207">
        <v>0</v>
      </c>
      <c r="I137" s="207">
        <v>371.4</v>
      </c>
      <c r="J137" s="197"/>
    </row>
    <row r="138" spans="1:10" ht="12.75">
      <c r="A138" s="126"/>
      <c r="B138" s="213"/>
      <c r="C138" s="147"/>
      <c r="D138" s="129"/>
      <c r="E138" s="161">
        <v>2021</v>
      </c>
      <c r="F138" s="204">
        <f t="shared" si="12"/>
        <v>371.4</v>
      </c>
      <c r="G138" s="161"/>
      <c r="H138" s="207">
        <v>0</v>
      </c>
      <c r="I138" s="207">
        <v>371.4</v>
      </c>
      <c r="J138" s="197"/>
    </row>
    <row r="139" spans="1:10" ht="12.75">
      <c r="A139" s="126"/>
      <c r="B139" s="213"/>
      <c r="C139" s="147"/>
      <c r="D139" s="129"/>
      <c r="E139" s="161">
        <v>2022</v>
      </c>
      <c r="F139" s="204">
        <f t="shared" si="12"/>
        <v>371.4</v>
      </c>
      <c r="G139" s="161"/>
      <c r="H139" s="207">
        <v>0</v>
      </c>
      <c r="I139" s="207">
        <v>371.4</v>
      </c>
      <c r="J139" s="197"/>
    </row>
    <row r="140" spans="1:10" ht="12.75">
      <c r="A140" s="126"/>
      <c r="B140" s="213"/>
      <c r="C140" s="147"/>
      <c r="D140" s="129"/>
      <c r="E140" s="161">
        <v>2023</v>
      </c>
      <c r="F140" s="204">
        <f t="shared" si="12"/>
        <v>371.4</v>
      </c>
      <c r="G140" s="161"/>
      <c r="H140" s="207">
        <v>0</v>
      </c>
      <c r="I140" s="207">
        <v>371.4</v>
      </c>
      <c r="J140" s="197"/>
    </row>
    <row r="141" spans="1:10" ht="13.5" thickBot="1">
      <c r="A141" s="117"/>
      <c r="B141" s="214"/>
      <c r="C141" s="119"/>
      <c r="D141" s="120"/>
      <c r="E141" s="195">
        <v>2024</v>
      </c>
      <c r="F141" s="210">
        <f t="shared" si="12"/>
        <v>371.4</v>
      </c>
      <c r="G141" s="195"/>
      <c r="H141" s="211">
        <v>0</v>
      </c>
      <c r="I141" s="211">
        <v>371.4</v>
      </c>
      <c r="J141" s="123"/>
    </row>
    <row r="142" spans="1:10" ht="107.25" customHeight="1">
      <c r="A142" s="126" t="s">
        <v>180</v>
      </c>
      <c r="B142" s="215" t="s">
        <v>165</v>
      </c>
      <c r="C142" s="147" t="s">
        <v>161</v>
      </c>
      <c r="D142" s="129"/>
      <c r="E142" s="216" t="s">
        <v>162</v>
      </c>
      <c r="F142" s="204">
        <f>SUM(F143:F148)</f>
        <v>15077.1</v>
      </c>
      <c r="G142" s="204">
        <f>SUM(G143:G148)</f>
        <v>280.81</v>
      </c>
      <c r="H142" s="204">
        <f>SUM(H143:H148)</f>
        <v>732.71</v>
      </c>
      <c r="I142" s="204">
        <f>SUM(I143:I148)</f>
        <v>14063.580000000002</v>
      </c>
      <c r="J142" s="154"/>
    </row>
    <row r="143" spans="1:10" ht="12.75">
      <c r="A143" s="98"/>
      <c r="B143" s="217"/>
      <c r="C143" s="100"/>
      <c r="D143" s="101"/>
      <c r="E143" s="218">
        <v>2019</v>
      </c>
      <c r="F143" s="204">
        <f aca="true" t="shared" si="13" ref="F143:F148">SUM(G143:J143)</f>
        <v>3799.1</v>
      </c>
      <c r="G143" s="106">
        <v>280.81</v>
      </c>
      <c r="H143" s="106">
        <v>732.71</v>
      </c>
      <c r="I143" s="167">
        <v>2785.58</v>
      </c>
      <c r="J143" s="107"/>
    </row>
    <row r="144" spans="1:10" ht="12.75">
      <c r="A144" s="98"/>
      <c r="B144" s="217"/>
      <c r="C144" s="100"/>
      <c r="D144" s="101"/>
      <c r="E144" s="218">
        <v>2020</v>
      </c>
      <c r="F144" s="204">
        <f t="shared" si="13"/>
        <v>2255.6</v>
      </c>
      <c r="G144" s="167">
        <v>0</v>
      </c>
      <c r="H144" s="167">
        <v>0</v>
      </c>
      <c r="I144" s="167">
        <v>2255.6</v>
      </c>
      <c r="J144" s="107"/>
    </row>
    <row r="145" spans="1:10" ht="12.75">
      <c r="A145" s="98"/>
      <c r="B145" s="217"/>
      <c r="C145" s="100"/>
      <c r="D145" s="101"/>
      <c r="E145" s="218">
        <v>2021</v>
      </c>
      <c r="F145" s="204">
        <f t="shared" si="13"/>
        <v>2255.6</v>
      </c>
      <c r="G145" s="167">
        <v>0</v>
      </c>
      <c r="H145" s="167">
        <v>0</v>
      </c>
      <c r="I145" s="167">
        <v>2255.6</v>
      </c>
      <c r="J145" s="107"/>
    </row>
    <row r="146" spans="1:10" ht="12.75">
      <c r="A146" s="98"/>
      <c r="B146" s="217"/>
      <c r="C146" s="100"/>
      <c r="D146" s="101"/>
      <c r="E146" s="218">
        <v>2022</v>
      </c>
      <c r="F146" s="204">
        <f t="shared" si="13"/>
        <v>2255.6</v>
      </c>
      <c r="G146" s="167">
        <v>0</v>
      </c>
      <c r="H146" s="167">
        <v>0</v>
      </c>
      <c r="I146" s="167">
        <v>2255.6</v>
      </c>
      <c r="J146" s="107"/>
    </row>
    <row r="147" spans="1:10" ht="12.75">
      <c r="A147" s="98"/>
      <c r="B147" s="217"/>
      <c r="C147" s="100"/>
      <c r="D147" s="101"/>
      <c r="E147" s="218">
        <v>2023</v>
      </c>
      <c r="F147" s="204">
        <f t="shared" si="13"/>
        <v>2255.6</v>
      </c>
      <c r="G147" s="167">
        <v>0</v>
      </c>
      <c r="H147" s="167">
        <v>0</v>
      </c>
      <c r="I147" s="167">
        <v>2255.6</v>
      </c>
      <c r="J147" s="107"/>
    </row>
    <row r="148" spans="1:10" ht="13.5" thickBot="1">
      <c r="A148" s="117"/>
      <c r="B148" s="219"/>
      <c r="C148" s="119"/>
      <c r="D148" s="120"/>
      <c r="E148" s="195">
        <v>2024</v>
      </c>
      <c r="F148" s="210">
        <f t="shared" si="13"/>
        <v>2255.6</v>
      </c>
      <c r="G148" s="211">
        <v>0</v>
      </c>
      <c r="H148" s="211">
        <v>0</v>
      </c>
      <c r="I148" s="211">
        <v>2255.6</v>
      </c>
      <c r="J148" s="123"/>
    </row>
    <row r="149" spans="1:10" ht="107.25" customHeight="1">
      <c r="A149" s="126" t="s">
        <v>187</v>
      </c>
      <c r="B149" s="127" t="s">
        <v>205</v>
      </c>
      <c r="C149" s="185" t="s">
        <v>186</v>
      </c>
      <c r="D149" s="129" t="s">
        <v>188</v>
      </c>
      <c r="E149" s="216" t="s">
        <v>27</v>
      </c>
      <c r="F149" s="204">
        <f>SUM(F150:F159)</f>
        <v>2515.1900000000005</v>
      </c>
      <c r="G149" s="205"/>
      <c r="H149" s="205">
        <f>SUM(H150:H159)</f>
        <v>2413.5899999999997</v>
      </c>
      <c r="I149" s="205">
        <f>SUM(I150:I159)</f>
        <v>81.96</v>
      </c>
      <c r="J149" s="205">
        <f>SUM(J150:J159)</f>
        <v>19.639999999999997</v>
      </c>
    </row>
    <row r="150" spans="1:10" ht="12.75">
      <c r="A150" s="98"/>
      <c r="B150" s="217"/>
      <c r="C150" s="100"/>
      <c r="D150" s="101"/>
      <c r="E150" s="218">
        <v>2016</v>
      </c>
      <c r="F150" s="204">
        <f>SUM(G150:J150)</f>
        <v>71.01</v>
      </c>
      <c r="G150" s="106"/>
      <c r="H150" s="106">
        <v>66.87</v>
      </c>
      <c r="I150" s="167">
        <v>2.43</v>
      </c>
      <c r="J150" s="107">
        <v>1.71</v>
      </c>
    </row>
    <row r="151" spans="1:10" ht="12.75">
      <c r="A151" s="98"/>
      <c r="B151" s="217"/>
      <c r="C151" s="100"/>
      <c r="D151" s="101"/>
      <c r="E151" s="218">
        <v>2017</v>
      </c>
      <c r="F151" s="204">
        <f aca="true" t="shared" si="14" ref="F151:F159">SUM(G151:J151)</f>
        <v>304.94</v>
      </c>
      <c r="G151" s="106"/>
      <c r="H151" s="106">
        <v>281.34</v>
      </c>
      <c r="I151" s="167">
        <v>12.04</v>
      </c>
      <c r="J151" s="107">
        <v>11.56</v>
      </c>
    </row>
    <row r="152" spans="1:10" ht="12.75">
      <c r="A152" s="98"/>
      <c r="B152" s="217"/>
      <c r="C152" s="100"/>
      <c r="D152" s="101"/>
      <c r="E152" s="218">
        <v>2018</v>
      </c>
      <c r="F152" s="204">
        <f t="shared" si="14"/>
        <v>417.96000000000004</v>
      </c>
      <c r="G152" s="106"/>
      <c r="H152" s="106">
        <v>401.05</v>
      </c>
      <c r="I152" s="167">
        <v>15.74</v>
      </c>
      <c r="J152" s="107">
        <v>1.17</v>
      </c>
    </row>
    <row r="153" spans="1:10" ht="12.75">
      <c r="A153" s="98"/>
      <c r="B153" s="217"/>
      <c r="C153" s="100"/>
      <c r="D153" s="101"/>
      <c r="E153" s="218">
        <v>2019</v>
      </c>
      <c r="F153" s="204">
        <f t="shared" si="14"/>
        <v>269.13000000000005</v>
      </c>
      <c r="G153" s="106"/>
      <c r="H153" s="106">
        <v>259.22</v>
      </c>
      <c r="I153" s="167">
        <v>8.37</v>
      </c>
      <c r="J153" s="107">
        <v>1.54</v>
      </c>
    </row>
    <row r="154" spans="1:10" ht="12.75">
      <c r="A154" s="98"/>
      <c r="B154" s="217"/>
      <c r="C154" s="100"/>
      <c r="D154" s="101"/>
      <c r="E154" s="218">
        <v>2020</v>
      </c>
      <c r="F154" s="204">
        <f t="shared" si="14"/>
        <v>179.53</v>
      </c>
      <c r="G154" s="106"/>
      <c r="H154" s="167">
        <v>173.2</v>
      </c>
      <c r="I154" s="167">
        <v>5.72</v>
      </c>
      <c r="J154" s="107">
        <v>0.61</v>
      </c>
    </row>
    <row r="155" spans="1:10" ht="12.75">
      <c r="A155" s="111"/>
      <c r="B155" s="220"/>
      <c r="C155" s="113"/>
      <c r="D155" s="114"/>
      <c r="E155" s="221">
        <v>2021</v>
      </c>
      <c r="F155" s="204">
        <f t="shared" si="14"/>
        <v>253.93</v>
      </c>
      <c r="G155" s="222"/>
      <c r="H155" s="222">
        <v>245.81</v>
      </c>
      <c r="I155" s="223">
        <v>7.51</v>
      </c>
      <c r="J155" s="115">
        <v>0.61</v>
      </c>
    </row>
    <row r="156" spans="1:10" ht="12.75">
      <c r="A156" s="111"/>
      <c r="B156" s="220"/>
      <c r="C156" s="113"/>
      <c r="D156" s="114"/>
      <c r="E156" s="221">
        <v>2022</v>
      </c>
      <c r="F156" s="204">
        <f t="shared" si="14"/>
        <v>309.68</v>
      </c>
      <c r="G156" s="222"/>
      <c r="H156" s="222">
        <v>299.88</v>
      </c>
      <c r="I156" s="223">
        <v>9.19</v>
      </c>
      <c r="J156" s="115">
        <v>0.61</v>
      </c>
    </row>
    <row r="157" spans="1:10" ht="12.75">
      <c r="A157" s="111"/>
      <c r="B157" s="220"/>
      <c r="C157" s="113"/>
      <c r="D157" s="114"/>
      <c r="E157" s="221">
        <v>2023</v>
      </c>
      <c r="F157" s="204">
        <f t="shared" si="14"/>
        <v>220.98000000000002</v>
      </c>
      <c r="G157" s="222"/>
      <c r="H157" s="222">
        <v>213.84</v>
      </c>
      <c r="I157" s="223">
        <v>6.53</v>
      </c>
      <c r="J157" s="115">
        <v>0.61</v>
      </c>
    </row>
    <row r="158" spans="1:10" ht="12.75">
      <c r="A158" s="111"/>
      <c r="B158" s="220"/>
      <c r="C158" s="113"/>
      <c r="D158" s="114"/>
      <c r="E158" s="221">
        <v>2024</v>
      </c>
      <c r="F158" s="204">
        <f t="shared" si="14"/>
        <v>171.55</v>
      </c>
      <c r="G158" s="222"/>
      <c r="H158" s="223">
        <v>165.9</v>
      </c>
      <c r="I158" s="223">
        <v>5.04</v>
      </c>
      <c r="J158" s="115">
        <v>0.61</v>
      </c>
    </row>
    <row r="159" spans="1:10" ht="13.5" thickBot="1">
      <c r="A159" s="117"/>
      <c r="B159" s="219"/>
      <c r="C159" s="119"/>
      <c r="D159" s="120"/>
      <c r="E159" s="195">
        <v>2025</v>
      </c>
      <c r="F159" s="210">
        <f t="shared" si="14"/>
        <v>316.48</v>
      </c>
      <c r="G159" s="195"/>
      <c r="H159" s="195">
        <v>306.48</v>
      </c>
      <c r="I159" s="211">
        <v>9.39</v>
      </c>
      <c r="J159" s="123">
        <v>0.61</v>
      </c>
    </row>
    <row r="160" spans="1:10" ht="107.25" customHeight="1">
      <c r="A160" s="126" t="s">
        <v>189</v>
      </c>
      <c r="B160" s="127" t="s">
        <v>206</v>
      </c>
      <c r="C160" s="147" t="s">
        <v>190</v>
      </c>
      <c r="D160" s="129" t="s">
        <v>188</v>
      </c>
      <c r="E160" s="216" t="s">
        <v>27</v>
      </c>
      <c r="F160" s="204">
        <f>SUM(F161:F169)</f>
        <v>4531817</v>
      </c>
      <c r="G160" s="205"/>
      <c r="H160" s="205"/>
      <c r="I160" s="205"/>
      <c r="J160" s="205"/>
    </row>
    <row r="161" spans="1:10" ht="12.75">
      <c r="A161" s="110"/>
      <c r="B161" s="217"/>
      <c r="C161" s="100"/>
      <c r="D161" s="101"/>
      <c r="E161" s="218">
        <v>2018</v>
      </c>
      <c r="F161" s="204">
        <v>33316</v>
      </c>
      <c r="G161" s="106"/>
      <c r="H161" s="106"/>
      <c r="I161" s="167"/>
      <c r="J161" s="107"/>
    </row>
    <row r="162" spans="1:10" ht="12.75">
      <c r="A162" s="110"/>
      <c r="B162" s="217"/>
      <c r="C162" s="100"/>
      <c r="D162" s="101"/>
      <c r="E162" s="218">
        <v>2019</v>
      </c>
      <c r="F162" s="204">
        <v>163423</v>
      </c>
      <c r="G162" s="106"/>
      <c r="H162" s="106"/>
      <c r="I162" s="167"/>
      <c r="J162" s="107"/>
    </row>
    <row r="163" spans="1:10" ht="12.75">
      <c r="A163" s="110"/>
      <c r="B163" s="217"/>
      <c r="C163" s="100"/>
      <c r="D163" s="101"/>
      <c r="E163" s="218">
        <v>2020</v>
      </c>
      <c r="F163" s="204">
        <v>186120</v>
      </c>
      <c r="G163" s="106"/>
      <c r="H163" s="106"/>
      <c r="I163" s="167"/>
      <c r="J163" s="107"/>
    </row>
    <row r="164" spans="1:10" ht="12.75">
      <c r="A164" s="110"/>
      <c r="B164" s="217"/>
      <c r="C164" s="100"/>
      <c r="D164" s="101"/>
      <c r="E164" s="218">
        <v>2021</v>
      </c>
      <c r="F164" s="204">
        <v>242032</v>
      </c>
      <c r="G164" s="106"/>
      <c r="H164" s="106"/>
      <c r="I164" s="167"/>
      <c r="J164" s="107"/>
    </row>
    <row r="165" spans="1:10" ht="12.75">
      <c r="A165" s="110"/>
      <c r="B165" s="217"/>
      <c r="C165" s="100"/>
      <c r="D165" s="101"/>
      <c r="E165" s="218">
        <v>2022</v>
      </c>
      <c r="F165" s="204">
        <v>345326</v>
      </c>
      <c r="G165" s="106"/>
      <c r="H165" s="167"/>
      <c r="I165" s="167"/>
      <c r="J165" s="107"/>
    </row>
    <row r="166" spans="1:10" ht="12.75">
      <c r="A166" s="94"/>
      <c r="B166" s="220"/>
      <c r="C166" s="113"/>
      <c r="D166" s="114"/>
      <c r="E166" s="221">
        <v>2023</v>
      </c>
      <c r="F166" s="204">
        <v>572600</v>
      </c>
      <c r="G166" s="222"/>
      <c r="H166" s="222"/>
      <c r="I166" s="223"/>
      <c r="J166" s="115"/>
    </row>
    <row r="167" spans="1:10" ht="12.75">
      <c r="A167" s="94"/>
      <c r="B167" s="220"/>
      <c r="C167" s="113"/>
      <c r="D167" s="114"/>
      <c r="E167" s="221">
        <v>2024</v>
      </c>
      <c r="F167" s="204">
        <v>1036200</v>
      </c>
      <c r="G167" s="222"/>
      <c r="H167" s="222"/>
      <c r="I167" s="223"/>
      <c r="J167" s="115"/>
    </row>
    <row r="168" spans="1:10" ht="12.75">
      <c r="A168" s="94"/>
      <c r="B168" s="220"/>
      <c r="C168" s="113"/>
      <c r="D168" s="114"/>
      <c r="E168" s="221">
        <v>2025</v>
      </c>
      <c r="F168" s="204">
        <v>681400</v>
      </c>
      <c r="G168" s="222"/>
      <c r="H168" s="222"/>
      <c r="I168" s="223"/>
      <c r="J168" s="115"/>
    </row>
    <row r="169" spans="1:10" ht="13.5" thickBot="1">
      <c r="A169" s="151"/>
      <c r="B169" s="224"/>
      <c r="C169" s="119"/>
      <c r="D169" s="120"/>
      <c r="E169" s="225" t="s">
        <v>191</v>
      </c>
      <c r="F169" s="210">
        <v>1271400</v>
      </c>
      <c r="G169" s="195"/>
      <c r="H169" s="211"/>
      <c r="I169" s="211"/>
      <c r="J169" s="123"/>
    </row>
    <row r="170" spans="1:10" ht="144">
      <c r="A170" s="126">
        <v>17</v>
      </c>
      <c r="B170" s="215" t="s">
        <v>209</v>
      </c>
      <c r="C170" s="147" t="s">
        <v>210</v>
      </c>
      <c r="D170" s="129"/>
      <c r="E170" s="216" t="s">
        <v>211</v>
      </c>
      <c r="F170" s="204">
        <f>SUM(F171:F176)</f>
        <v>525</v>
      </c>
      <c r="G170" s="204">
        <f>SUM(G171:G176)</f>
        <v>0</v>
      </c>
      <c r="H170" s="204">
        <f>SUM(H171:H176)</f>
        <v>0</v>
      </c>
      <c r="I170" s="204">
        <f>SUM(I171:I176)</f>
        <v>525</v>
      </c>
      <c r="J170" s="154"/>
    </row>
    <row r="171" spans="1:10" ht="12.75">
      <c r="A171" s="98"/>
      <c r="B171" s="217"/>
      <c r="C171" s="100"/>
      <c r="D171" s="101"/>
      <c r="E171" s="218">
        <v>2020</v>
      </c>
      <c r="F171" s="204">
        <f aca="true" t="shared" si="15" ref="F171:F176">SUM(G171:J171)</f>
        <v>0</v>
      </c>
      <c r="G171" s="106"/>
      <c r="H171" s="106"/>
      <c r="I171" s="167">
        <v>0</v>
      </c>
      <c r="J171" s="107"/>
    </row>
    <row r="172" spans="1:10" ht="12.75">
      <c r="A172" s="98"/>
      <c r="B172" s="217"/>
      <c r="C172" s="100"/>
      <c r="D172" s="101"/>
      <c r="E172" s="218">
        <v>2021</v>
      </c>
      <c r="F172" s="204">
        <f t="shared" si="15"/>
        <v>105</v>
      </c>
      <c r="G172" s="167"/>
      <c r="H172" s="167"/>
      <c r="I172" s="167">
        <v>105</v>
      </c>
      <c r="J172" s="107"/>
    </row>
    <row r="173" spans="1:10" ht="12.75">
      <c r="A173" s="98"/>
      <c r="B173" s="217"/>
      <c r="C173" s="100"/>
      <c r="D173" s="101"/>
      <c r="E173" s="218">
        <v>2022</v>
      </c>
      <c r="F173" s="204">
        <f t="shared" si="15"/>
        <v>105</v>
      </c>
      <c r="G173" s="167"/>
      <c r="H173" s="167"/>
      <c r="I173" s="167">
        <v>105</v>
      </c>
      <c r="J173" s="107"/>
    </row>
    <row r="174" spans="1:10" ht="12.75">
      <c r="A174" s="98"/>
      <c r="B174" s="217"/>
      <c r="C174" s="100"/>
      <c r="D174" s="101"/>
      <c r="E174" s="218">
        <v>2023</v>
      </c>
      <c r="F174" s="204">
        <f t="shared" si="15"/>
        <v>105</v>
      </c>
      <c r="G174" s="167"/>
      <c r="H174" s="167"/>
      <c r="I174" s="167">
        <v>105</v>
      </c>
      <c r="J174" s="107"/>
    </row>
    <row r="175" spans="1:10" ht="12.75">
      <c r="A175" s="98"/>
      <c r="B175" s="217"/>
      <c r="C175" s="100"/>
      <c r="D175" s="101"/>
      <c r="E175" s="218">
        <v>2024</v>
      </c>
      <c r="F175" s="204">
        <f t="shared" si="15"/>
        <v>105</v>
      </c>
      <c r="G175" s="167"/>
      <c r="H175" s="167"/>
      <c r="I175" s="167">
        <v>105</v>
      </c>
      <c r="J175" s="107"/>
    </row>
    <row r="176" spans="1:10" ht="13.5" thickBot="1">
      <c r="A176" s="117"/>
      <c r="B176" s="219"/>
      <c r="C176" s="119"/>
      <c r="D176" s="120"/>
      <c r="E176" s="195">
        <v>2025</v>
      </c>
      <c r="F176" s="210">
        <f t="shared" si="15"/>
        <v>105</v>
      </c>
      <c r="G176" s="211"/>
      <c r="H176" s="211"/>
      <c r="I176" s="211">
        <v>105</v>
      </c>
      <c r="J176" s="123"/>
    </row>
    <row r="178" spans="2:3" ht="28.5">
      <c r="B178" s="254" t="s">
        <v>212</v>
      </c>
      <c r="C178" s="255">
        <f>H12+H24+H36+H48+H55+H67+H79+H91+H111+H120+H143+H153</f>
        <v>642339.3329999999</v>
      </c>
    </row>
    <row r="179" spans="2:3" ht="28.5">
      <c r="B179" s="254" t="s">
        <v>213</v>
      </c>
      <c r="C179" s="255">
        <f>I12+I24+I36+I48+I55+I67+I79+I91+I98+I111+I122+I128+I136+I143+I153</f>
        <v>707293.61592</v>
      </c>
    </row>
    <row r="180" spans="2:3" ht="28.5">
      <c r="B180" s="254" t="s">
        <v>214</v>
      </c>
      <c r="C180" s="256">
        <f>J48+J111+J120+J153</f>
        <v>192501.54</v>
      </c>
    </row>
    <row r="181" spans="2:3" ht="28.5">
      <c r="B181" s="254" t="s">
        <v>215</v>
      </c>
      <c r="C181" s="257">
        <f>G24+G36+G55+G67+G79+G91+G111+G143</f>
        <v>11078.31</v>
      </c>
    </row>
    <row r="182" spans="2:3" ht="42.75">
      <c r="B182" s="258" t="s">
        <v>216</v>
      </c>
      <c r="C182" s="259">
        <f>SUM(C178:C181)</f>
        <v>1553212.79892</v>
      </c>
    </row>
  </sheetData>
  <sheetProtection/>
  <mergeCells count="7">
    <mergeCell ref="E4:E5"/>
    <mergeCell ref="F4:J4"/>
    <mergeCell ref="A2:E2"/>
    <mergeCell ref="A4:A5"/>
    <mergeCell ref="B4:B5"/>
    <mergeCell ref="C4:C5"/>
    <mergeCell ref="D4:D5"/>
  </mergeCells>
  <printOptions/>
  <pageMargins left="0.15748031496062992" right="0.15748031496062992" top="0.7480314960629921" bottom="0.19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Змеева Елена Рафкатовна</dc:creator>
  <cp:keywords/>
  <dc:description/>
  <cp:lastModifiedBy>Econ</cp:lastModifiedBy>
  <cp:lastPrinted>2020-02-12T04:04:42Z</cp:lastPrinted>
  <dcterms:created xsi:type="dcterms:W3CDTF">2012-09-18T12:40:26Z</dcterms:created>
  <dcterms:modified xsi:type="dcterms:W3CDTF">2020-05-07T07:38:08Z</dcterms:modified>
  <cp:category/>
  <cp:version/>
  <cp:contentType/>
  <cp:contentStatus/>
</cp:coreProperties>
</file>