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<sst xmlns="http://schemas.openxmlformats.org/spreadsheetml/2006/main" count="1634" uniqueCount="205">
  <si>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</si>
  <si>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</si>
  <si>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</si>
  <si>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</si>
  <si>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</si>
  <si>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</si>
  <si>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</si>
  <si>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</si>
  <si>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</si>
  <si>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</si>
  <si>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</si>
  <si>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</si>
  <si>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</si>
  <si>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</si>
  <si>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</si>
  <si>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</si>
  <si>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</si>
  <si>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</si>
  <si>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</si>
  <si>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</si>
  <si>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</si>
  <si>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</si>
  <si>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</si>
  <si>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</si>
  <si>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</si>
  <si>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</si>
  <si>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</si>
  <si>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</si>
  <si>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</si>
  <si>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</si>
  <si>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</si>
  <si>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</si>
  <si>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</si>
  <si>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</si>
  <si>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</si>
  <si>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</si>
  <si>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</si>
  <si>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</si>
  <si>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</si>
  <si>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</si>
  <si>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</si>
  <si>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</si>
  <si>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</si>
  <si>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</si>
  <si>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</si>
  <si>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</si>
  <si>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</si>
  <si>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</si>
  <si>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</si>
  <si>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</si>
  <si>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</si>
  <si>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</si>
  <si>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</si>
  <si>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</si>
  <si>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</si>
  <si>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</si>
  <si>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</si>
  <si>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</si>
  <si>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</si>
  <si>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</si>
  <si>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</si>
  <si>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</si>
  <si>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</si>
  <si>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</si>
  <si>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</si>
  <si>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</si>
  <si>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</si>
  <si>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</si>
  <si>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</si>
  <si>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</si>
  <si>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</si>
  <si>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</si>
  <si>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</si>
  <si>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</si>
  <si>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</si>
  <si>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</si>
  <si>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</si>
  <si>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</si>
  <si>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</si>
  <si>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</si>
  <si>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</si>
  <si>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</si>
  <si>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</si>
  <si>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</si>
  <si>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</si>
  <si>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</si>
  <si>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</si>
  <si>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</si>
  <si>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</si>
  <si>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</si>
  <si>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</si>
  <si>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</si>
  <si>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</si>
  <si>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</si>
  <si>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</si>
  <si>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</si>
  <si>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</si>
  <si>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</si>
  <si>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</si>
  <si>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</si>
  <si>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</si>
  <si>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</si>
  <si>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</si>
  <si>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</si>
  <si>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</si>
  <si>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</si>
  <si>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</si>
  <si>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</si>
  <si>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</si>
  <si>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</si>
  <si>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</si>
  <si>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</si>
  <si>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</si>
  <si>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</si>
  <si>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</si>
  <si>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</si>
  <si>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</si>
  <si>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</si>
  <si>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</si>
  <si>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</si>
  <si>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</si>
  <si>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</si>
  <si>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</si>
  <si>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57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</si>
  <si>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</si>
  <si>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</si>
  <si>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</si>
  <si>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</si>
  <si>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</si>
  <si>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</si>
  <si>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</si>
  <si>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</si>
  <si>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</si>
  <si>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</si>
  <si>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</si>
  <si>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</si>
  <si>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</si>
  <si>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</si>
  <si>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</si>
  <si>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</si>
  <si>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</si>
  <si>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</si>
  <si>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</si>
  <si>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</si>
  <si>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</si>
  <si>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</si>
  <si>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</si>
  <si>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</si>
  <si>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</si>
  <si>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</si>
  <si>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</si>
  <si>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</si>
  <si>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</si>
  <si>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Номер строки задач, целевых показателей на достижение которых направлены мероприятия</t>
  </si>
  <si>
    <t>Мероприятие 5.17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</si>
  <si>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4,5,6,10,11,12</t>
  </si>
  <si>
    <t>4,5,6,7,10,11,12</t>
  </si>
  <si>
    <t>4,5,6,7,10,12</t>
  </si>
  <si>
    <t>4,5,6</t>
  </si>
  <si>
    <t>7</t>
  </si>
  <si>
    <t>16,22,25,30,31,52,53,54,56,59,61</t>
  </si>
  <si>
    <t>43,44</t>
  </si>
  <si>
    <t>33</t>
  </si>
  <si>
    <t>24,57,35,36,38,59,65,67</t>
  </si>
  <si>
    <t>43</t>
  </si>
  <si>
    <t>41</t>
  </si>
  <si>
    <t>23</t>
  </si>
  <si>
    <t>35</t>
  </si>
  <si>
    <t>72,73</t>
  </si>
  <si>
    <t>72</t>
  </si>
  <si>
    <t>77</t>
  </si>
  <si>
    <t>81,82,84</t>
  </si>
  <si>
    <t>87</t>
  </si>
  <si>
    <t>4</t>
  </si>
  <si>
    <t>46,47</t>
  </si>
  <si>
    <t>84,85</t>
  </si>
  <si>
    <t>24</t>
  </si>
  <si>
    <t>90</t>
  </si>
  <si>
    <t>26</t>
  </si>
  <si>
    <t>27,28,29,39</t>
  </si>
  <si>
    <t>94,95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</si>
  <si>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</si>
  <si>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Подпрограмма 4 «Организация отдыха и оздоровления детей  в учебное время и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</si>
  <si>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 Муниципального образования Красноуфимский округ до 2024 года»</t>
  </si>
  <si>
    <t>76,77,78</t>
  </si>
  <si>
    <t xml:space="preserve">Мероприятие 3.5 Обеспечение персонифицированного финансирования дополнительного образования детей </t>
  </si>
  <si>
    <t>Мероприятие 2.11 Иные межбюджетные трансферты на приобретение планшетов для муниципальных общеобразовательных организаций</t>
  </si>
  <si>
    <t>Мероприятие 5.7 Обеспечение мероприятий по укреплению и развитию материально-технической базы муниципальных образовательных организаций</t>
  </si>
  <si>
    <t>Мероприятие 5.6 Обеспечение мероприятий по строительству (реконструкции) открытых плоскостных спортивных сооружений Муниципальных общеобразовательных организаций МО Красноуфимский округ</t>
  </si>
  <si>
    <t>Мероприятие 5.16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</si>
  <si>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Мероприятие 5.19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</si>
  <si>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Мероприятие 5.18 Создание в общеобразовательных организациях, расположенных в сельской местности и малых городах, условий для занятия физической культурой и спортом, всего</t>
  </si>
  <si>
    <t>в рамках Соглашения</t>
  </si>
  <si>
    <t>в том числе областной бюджет*</t>
  </si>
  <si>
    <t>в том числе местный бюджет (софинансирование)*</t>
  </si>
  <si>
    <t xml:space="preserve">Мероприятие 5.20 Иные межбюджетные трансферты из областного бюджета местным бюджетам на приобретение устройств (средств) дезинфекции и медицинского контроля для муниципальных организаций 
в целях профилактики и устранения последствий распространения новой коронавирусной инфекции
 </t>
  </si>
  <si>
    <t>Мероприятие 2.12 Выплата денежной компенсации родителям (законным представителям) обучающихся с ограниченными возможностями здоровья, в том числе детей-инвалидов, в муниципальных образовательных организациях, осваивающих основные общеобразовательные программы на дому</t>
  </si>
  <si>
    <t>Мероприятие 2.13 Расходы на 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Свердловской области</t>
  </si>
  <si>
    <t>68,69</t>
  </si>
  <si>
    <t>42,43,44</t>
  </si>
  <si>
    <t xml:space="preserve">Мероприятие 5.21 Обеспечение условий профилактики и предотвращения новой коронавирусной инфекции в образовательных организациях Муниципального образования Красноуфимский округ </t>
  </si>
  <si>
    <t xml:space="preserve">Мероприятие 2.14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</si>
  <si>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Мероприятие 5.22 Обеспечение мероприятий по оборудованию спортивных площадок в общеобразовательных организациях</t>
  </si>
  <si>
    <t>областной бюджет*</t>
  </si>
  <si>
    <t>Приложение №2 к Постановлению Администрации Муниципального образования Красноуфимский округ                                                                                                  от 01.03.2021 г. №120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</si>
</sst>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192" fontId="1" fillId="35" borderId="10" xfId="0" applyNumberFormat="1" applyFont="1" applyFill="1" applyBorder="1" applyAlignment="1">
      <alignment horizontal="center" vertical="center" wrapText="1"/>
    </xf>
    <xf numFmtId="4" fontId="1" fillId="35" borderId="12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49" fontId="1" fillId="35" borderId="10" xfId="0" applyNumberFormat="1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89" t="s">
        <v>96</v>
      </c>
      <c r="I1" s="89"/>
      <c r="J1" s="89"/>
      <c r="K1" s="89"/>
    </row>
    <row r="2" spans="1:11" ht="39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91" t="s">
        <v>16</v>
      </c>
      <c r="D4" s="92"/>
      <c r="E4" s="92"/>
      <c r="F4" s="92"/>
      <c r="G4" s="92"/>
      <c r="H4" s="92"/>
      <c r="I4" s="92"/>
      <c r="J4" s="93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88" t="s">
        <v>63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88" t="s">
        <v>19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100" t="s">
        <v>105</v>
      </c>
      <c r="H1" s="100"/>
      <c r="I1" s="100"/>
      <c r="J1" s="100"/>
      <c r="K1" s="100"/>
    </row>
    <row r="2" spans="1:11" ht="28.5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101" t="s">
        <v>16</v>
      </c>
      <c r="D4" s="102"/>
      <c r="E4" s="102"/>
      <c r="F4" s="102"/>
      <c r="G4" s="102"/>
      <c r="H4" s="102"/>
      <c r="I4" s="102"/>
      <c r="J4" s="103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88" t="s">
        <v>63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88" t="s">
        <v>19</v>
      </c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100" t="s">
        <v>105</v>
      </c>
      <c r="H1" s="100"/>
      <c r="I1" s="100"/>
      <c r="J1" s="100"/>
      <c r="K1" s="100"/>
    </row>
    <row r="2" spans="1:11" ht="28.5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101" t="s">
        <v>16</v>
      </c>
      <c r="D4" s="102"/>
      <c r="E4" s="102"/>
      <c r="F4" s="102"/>
      <c r="G4" s="102"/>
      <c r="H4" s="102"/>
      <c r="I4" s="102"/>
      <c r="J4" s="103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88" t="s">
        <v>63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88" t="s">
        <v>88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88" t="s">
        <v>91</v>
      </c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88" t="s">
        <v>89</v>
      </c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88" t="s">
        <v>90</v>
      </c>
      <c r="C68" s="88"/>
      <c r="D68" s="88"/>
      <c r="E68" s="88"/>
      <c r="F68" s="88"/>
      <c r="G68" s="88"/>
      <c r="H68" s="88"/>
      <c r="I68" s="88"/>
      <c r="J68" s="88"/>
      <c r="K68" s="88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88" t="s">
        <v>19</v>
      </c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tabSelected="1" zoomScale="87" zoomScaleNormal="87" zoomScalePageLayoutView="0" workbookViewId="0" topLeftCell="A154">
      <selection activeCell="M7" sqref="M7"/>
    </sheetView>
  </sheetViews>
  <sheetFormatPr defaultColWidth="9.140625" defaultRowHeight="12.75"/>
  <cols>
    <col min="1" max="1" width="5.140625" style="61" customWidth="1"/>
    <col min="2" max="2" width="38.7109375" style="61" customWidth="1"/>
    <col min="3" max="3" width="16.28125" style="61" customWidth="1"/>
    <col min="4" max="4" width="14.28125" style="61" customWidth="1"/>
    <col min="5" max="5" width="14.8515625" style="67" customWidth="1"/>
    <col min="6" max="6" width="13.28125" style="67" customWidth="1"/>
    <col min="7" max="7" width="13.57421875" style="67" customWidth="1"/>
    <col min="8" max="8" width="13.140625" style="67" customWidth="1"/>
    <col min="9" max="9" width="13.421875" style="67" customWidth="1"/>
    <col min="10" max="10" width="13.421875" style="82" customWidth="1"/>
    <col min="11" max="11" width="13.7109375" style="87" customWidth="1"/>
    <col min="12" max="14" width="13.7109375" style="67" customWidth="1"/>
    <col min="15" max="15" width="13.140625" style="61" customWidth="1"/>
    <col min="16" max="16384" width="9.140625" style="61" customWidth="1"/>
  </cols>
  <sheetData>
    <row r="1" spans="7:15" ht="30.75" customHeight="1">
      <c r="G1" s="106" t="s">
        <v>204</v>
      </c>
      <c r="H1" s="106"/>
      <c r="I1" s="106"/>
      <c r="J1" s="106"/>
      <c r="K1" s="106"/>
      <c r="L1" s="106"/>
      <c r="M1" s="106"/>
      <c r="N1" s="106"/>
      <c r="O1" s="106"/>
    </row>
    <row r="2" spans="3:15" ht="42" customHeight="1">
      <c r="C2" s="62"/>
      <c r="G2" s="107" t="s">
        <v>144</v>
      </c>
      <c r="H2" s="108"/>
      <c r="I2" s="108"/>
      <c r="J2" s="108"/>
      <c r="K2" s="108"/>
      <c r="L2" s="108"/>
      <c r="M2" s="108"/>
      <c r="N2" s="108"/>
      <c r="O2" s="108"/>
    </row>
    <row r="3" spans="1:15" ht="30" customHeight="1">
      <c r="A3" s="90" t="s">
        <v>143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7:15" ht="24.75" customHeight="1">
      <c r="G4" s="68"/>
      <c r="H4" s="68"/>
      <c r="I4" s="68"/>
      <c r="J4" s="76"/>
      <c r="K4" s="76"/>
      <c r="L4" s="68"/>
      <c r="M4" s="70"/>
      <c r="N4" s="70"/>
      <c r="O4" s="70"/>
    </row>
    <row r="5" spans="1:15" ht="175.5" customHeight="1">
      <c r="A5" s="52" t="s">
        <v>14</v>
      </c>
      <c r="B5" s="52" t="s">
        <v>15</v>
      </c>
      <c r="C5" s="101" t="s">
        <v>16</v>
      </c>
      <c r="D5" s="102"/>
      <c r="E5" s="102"/>
      <c r="F5" s="102"/>
      <c r="G5" s="102"/>
      <c r="H5" s="102"/>
      <c r="I5" s="102"/>
      <c r="J5" s="102"/>
      <c r="K5" s="102"/>
      <c r="L5" s="104"/>
      <c r="M5" s="104"/>
      <c r="N5" s="105"/>
      <c r="O5" s="55" t="s">
        <v>153</v>
      </c>
    </row>
    <row r="6" spans="1:15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77">
        <v>2020</v>
      </c>
      <c r="K6" s="77">
        <v>2021</v>
      </c>
      <c r="L6" s="37">
        <v>2022</v>
      </c>
      <c r="M6" s="37">
        <v>2023</v>
      </c>
      <c r="N6" s="37">
        <v>2024</v>
      </c>
      <c r="O6" s="40"/>
    </row>
    <row r="7" spans="1:15" ht="31.5">
      <c r="A7" s="52">
        <v>1</v>
      </c>
      <c r="B7" s="27" t="s">
        <v>4</v>
      </c>
      <c r="C7" s="31">
        <f>C8+C9+C10</f>
        <v>8357994762.54</v>
      </c>
      <c r="D7" s="31">
        <f aca="true" t="shared" si="0" ref="D7:N7">D8+D9+D10</f>
        <v>750051485.28</v>
      </c>
      <c r="E7" s="60">
        <f t="shared" si="0"/>
        <v>702137931.52</v>
      </c>
      <c r="F7" s="60">
        <f t="shared" si="0"/>
        <v>601346448.84</v>
      </c>
      <c r="G7" s="60">
        <f t="shared" si="0"/>
        <v>630464274.06</v>
      </c>
      <c r="H7" s="60">
        <f t="shared" si="0"/>
        <v>714170913.53</v>
      </c>
      <c r="I7" s="60">
        <f t="shared" si="0"/>
        <v>758506796.92</v>
      </c>
      <c r="J7" s="75">
        <f t="shared" si="0"/>
        <v>839302860.6700001</v>
      </c>
      <c r="K7" s="75">
        <f t="shared" si="0"/>
        <v>852372193.29</v>
      </c>
      <c r="L7" s="60">
        <f t="shared" si="0"/>
        <v>849359250.4300001</v>
      </c>
      <c r="M7" s="60">
        <f t="shared" si="0"/>
        <v>857786229</v>
      </c>
      <c r="N7" s="60">
        <f t="shared" si="0"/>
        <v>802496379</v>
      </c>
      <c r="O7" s="28"/>
    </row>
    <row r="8" spans="1:15" ht="15.75">
      <c r="A8" s="52">
        <v>2</v>
      </c>
      <c r="B8" s="27" t="s">
        <v>0</v>
      </c>
      <c r="C8" s="31">
        <f>D8+E8+F8+G8+H8+I8+K8+J8+L8+M8+N8</f>
        <v>204309060</v>
      </c>
      <c r="D8" s="31">
        <f>D118+D27</f>
        <v>63286425</v>
      </c>
      <c r="E8" s="60">
        <f aca="true" t="shared" si="1" ref="E8:N8">E13+E36+E100</f>
        <v>1243431</v>
      </c>
      <c r="F8" s="60">
        <f t="shared" si="1"/>
        <v>1098104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75">
        <f t="shared" si="1"/>
        <v>13505700</v>
      </c>
      <c r="K8" s="75">
        <f t="shared" si="1"/>
        <v>41294300</v>
      </c>
      <c r="L8" s="75">
        <f t="shared" si="1"/>
        <v>42241200</v>
      </c>
      <c r="M8" s="75">
        <f t="shared" si="1"/>
        <v>41639900</v>
      </c>
      <c r="N8" s="75">
        <f t="shared" si="1"/>
        <v>0</v>
      </c>
      <c r="O8" s="28"/>
    </row>
    <row r="9" spans="1:15" ht="15.75">
      <c r="A9" s="52">
        <v>3</v>
      </c>
      <c r="B9" s="27" t="s">
        <v>1</v>
      </c>
      <c r="C9" s="31">
        <f>D9+E9+F9+G9+H9+I9+K9+J9+L9+M9+N9</f>
        <v>4915538717.1</v>
      </c>
      <c r="D9" s="31">
        <f>D14+D37+D87+D101</f>
        <v>404293900</v>
      </c>
      <c r="E9" s="60">
        <f>E14+E37+E87+E101</f>
        <v>376483329.4</v>
      </c>
      <c r="F9" s="60">
        <f>F14+F37+F87+F101</f>
        <v>374739740</v>
      </c>
      <c r="G9" s="60">
        <f>G14+G37+G87+G101+G73</f>
        <v>391280042</v>
      </c>
      <c r="H9" s="60">
        <f aca="true" t="shared" si="2" ref="H9:N9">H14+H37+H87+H101+H190+H73</f>
        <v>420674903.01</v>
      </c>
      <c r="I9" s="60">
        <f t="shared" si="2"/>
        <v>451440551</v>
      </c>
      <c r="J9" s="75">
        <f t="shared" si="2"/>
        <v>521120115.97</v>
      </c>
      <c r="K9" s="75">
        <f t="shared" si="2"/>
        <v>495388014.29</v>
      </c>
      <c r="L9" s="60">
        <f t="shared" si="2"/>
        <v>491428171.43</v>
      </c>
      <c r="M9" s="60">
        <f t="shared" si="2"/>
        <v>500456450</v>
      </c>
      <c r="N9" s="60">
        <f t="shared" si="2"/>
        <v>488233500</v>
      </c>
      <c r="O9" s="28"/>
    </row>
    <row r="10" spans="1:15" ht="15.75">
      <c r="A10" s="52">
        <v>4</v>
      </c>
      <c r="B10" s="27" t="s">
        <v>2</v>
      </c>
      <c r="C10" s="31">
        <f>D10+E10+F10+G10+H10+I10+K10+J10+L10+M10+N10</f>
        <v>3238146985.4399996</v>
      </c>
      <c r="D10" s="31">
        <f aca="true" t="shared" si="3" ref="D10:N10">D15+D38+D88+D102+D72+D189</f>
        <v>282471160.28</v>
      </c>
      <c r="E10" s="60">
        <f t="shared" si="3"/>
        <v>324411171.12</v>
      </c>
      <c r="F10" s="60">
        <f t="shared" si="3"/>
        <v>225508604.84</v>
      </c>
      <c r="G10" s="60">
        <f t="shared" si="3"/>
        <v>239184232.05999997</v>
      </c>
      <c r="H10" s="60">
        <f t="shared" si="3"/>
        <v>293496010.52000004</v>
      </c>
      <c r="I10" s="60">
        <f t="shared" si="3"/>
        <v>307066245.91999996</v>
      </c>
      <c r="J10" s="75">
        <f t="shared" si="3"/>
        <v>304677044.7</v>
      </c>
      <c r="K10" s="75">
        <f>K15+K38+K88+K102+K72+K189</f>
        <v>315689879</v>
      </c>
      <c r="L10" s="75">
        <f t="shared" si="3"/>
        <v>315689879</v>
      </c>
      <c r="M10" s="75">
        <f t="shared" si="3"/>
        <v>315689879</v>
      </c>
      <c r="N10" s="75">
        <f t="shared" si="3"/>
        <v>314262879</v>
      </c>
      <c r="O10" s="28"/>
    </row>
    <row r="11" spans="1:15" ht="18.75">
      <c r="A11" s="52">
        <v>5</v>
      </c>
      <c r="B11" s="88" t="s">
        <v>145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31.5">
      <c r="A12" s="52">
        <v>6</v>
      </c>
      <c r="B12" s="27" t="s">
        <v>8</v>
      </c>
      <c r="C12" s="31">
        <f>C14+C15+C13</f>
        <v>2281152390.74</v>
      </c>
      <c r="D12" s="31">
        <f aca="true" t="shared" si="4" ref="D12:K12">D14+D15+D13</f>
        <v>317029699.86</v>
      </c>
      <c r="E12" s="60">
        <f t="shared" si="4"/>
        <v>263210407.07</v>
      </c>
      <c r="F12" s="60">
        <f t="shared" si="4"/>
        <v>158144709.03</v>
      </c>
      <c r="G12" s="60">
        <f t="shared" si="4"/>
        <v>161923162.24</v>
      </c>
      <c r="H12" s="60">
        <f t="shared" si="4"/>
        <v>176108513.32999998</v>
      </c>
      <c r="I12" s="60">
        <f t="shared" si="4"/>
        <v>186623716.56</v>
      </c>
      <c r="J12" s="75">
        <f>J14+J15+J13</f>
        <v>194777366.65</v>
      </c>
      <c r="K12" s="75">
        <f t="shared" si="4"/>
        <v>203273204</v>
      </c>
      <c r="L12" s="60">
        <f>L14+L15+L13</f>
        <v>205299204</v>
      </c>
      <c r="M12" s="60">
        <f>M14+M15+M13</f>
        <v>207381204</v>
      </c>
      <c r="N12" s="60">
        <f>N14+N15+N13</f>
        <v>207381204</v>
      </c>
      <c r="O12" s="29"/>
    </row>
    <row r="13" spans="1:15" ht="15.75">
      <c r="A13" s="52">
        <v>7</v>
      </c>
      <c r="B13" s="27" t="s">
        <v>0</v>
      </c>
      <c r="C13" s="31">
        <f aca="true" t="shared" si="5" ref="C13:C23">D13+E13+F13+G13+H13+I13+K13+J13+L13+M13+N13</f>
        <v>62198700</v>
      </c>
      <c r="D13" s="31">
        <f aca="true" t="shared" si="6" ref="D13:K13">D27</f>
        <v>62198700</v>
      </c>
      <c r="E13" s="60">
        <f t="shared" si="6"/>
        <v>0</v>
      </c>
      <c r="F13" s="60">
        <f t="shared" si="6"/>
        <v>0</v>
      </c>
      <c r="G13" s="60">
        <f t="shared" si="6"/>
        <v>0</v>
      </c>
      <c r="H13" s="60">
        <f t="shared" si="6"/>
        <v>0</v>
      </c>
      <c r="I13" s="60">
        <f t="shared" si="6"/>
        <v>0</v>
      </c>
      <c r="J13" s="75">
        <f>J27</f>
        <v>0</v>
      </c>
      <c r="K13" s="75">
        <f t="shared" si="6"/>
        <v>0</v>
      </c>
      <c r="L13" s="60">
        <f>L27</f>
        <v>0</v>
      </c>
      <c r="M13" s="60">
        <f>M27</f>
        <v>0</v>
      </c>
      <c r="N13" s="60">
        <f>N27</f>
        <v>0</v>
      </c>
      <c r="O13" s="29"/>
    </row>
    <row r="14" spans="1:15" ht="15.75">
      <c r="A14" s="52">
        <v>8</v>
      </c>
      <c r="B14" s="27" t="s">
        <v>1</v>
      </c>
      <c r="C14" s="31">
        <f t="shared" si="5"/>
        <v>1178241208.4</v>
      </c>
      <c r="D14" s="31">
        <f>D17+D28+D33</f>
        <v>146533100</v>
      </c>
      <c r="E14" s="60">
        <f aca="true" t="shared" si="7" ref="E14:K14">E17+E28+E32</f>
        <v>125997308.4</v>
      </c>
      <c r="F14" s="60">
        <f t="shared" si="7"/>
        <v>76612800</v>
      </c>
      <c r="G14" s="60">
        <f t="shared" si="7"/>
        <v>80235000</v>
      </c>
      <c r="H14" s="60">
        <f t="shared" si="7"/>
        <v>87373200</v>
      </c>
      <c r="I14" s="60">
        <f t="shared" si="7"/>
        <v>97554800</v>
      </c>
      <c r="J14" s="75">
        <f>J17+J28+J32</f>
        <v>105641000</v>
      </c>
      <c r="K14" s="75">
        <f t="shared" si="7"/>
        <v>112013000</v>
      </c>
      <c r="L14" s="60">
        <f>L17+L28+L32</f>
        <v>114039000</v>
      </c>
      <c r="M14" s="60">
        <f>M17+M28+M32</f>
        <v>116121000</v>
      </c>
      <c r="N14" s="60">
        <f>N17+N28+N32</f>
        <v>116121000</v>
      </c>
      <c r="O14" s="29"/>
    </row>
    <row r="15" spans="1:15" ht="15.75">
      <c r="A15" s="52">
        <v>9</v>
      </c>
      <c r="B15" s="27" t="s">
        <v>2</v>
      </c>
      <c r="C15" s="31">
        <f t="shared" si="5"/>
        <v>1040712482.3399999</v>
      </c>
      <c r="D15" s="31">
        <f>D19+D21+D29+D23+D25</f>
        <v>108297899.86</v>
      </c>
      <c r="E15" s="60">
        <f aca="true" t="shared" si="8" ref="E15:K15">E19+E21+E23+E25+E29+E33</f>
        <v>137213098.67</v>
      </c>
      <c r="F15" s="60">
        <f t="shared" si="8"/>
        <v>81531909.03</v>
      </c>
      <c r="G15" s="60">
        <f t="shared" si="8"/>
        <v>81688162.24</v>
      </c>
      <c r="H15" s="60">
        <f t="shared" si="8"/>
        <v>88735313.33</v>
      </c>
      <c r="I15" s="60">
        <f t="shared" si="8"/>
        <v>89068916.56</v>
      </c>
      <c r="J15" s="75">
        <f>J19+J21+J23+J25+J29+J33</f>
        <v>89136366.65</v>
      </c>
      <c r="K15" s="75">
        <f t="shared" si="8"/>
        <v>91260204</v>
      </c>
      <c r="L15" s="60">
        <f>L19+L21+L23+L25+L29+L33</f>
        <v>91260204</v>
      </c>
      <c r="M15" s="60">
        <f>M19+M21+M23+M25+M29+M33</f>
        <v>91260204</v>
      </c>
      <c r="N15" s="60">
        <f>N19+N21+N23+N25+N29+N33</f>
        <v>91260204</v>
      </c>
      <c r="O15" s="29"/>
    </row>
    <row r="16" spans="1:15" ht="110.25">
      <c r="A16" s="52">
        <v>10</v>
      </c>
      <c r="B16" s="27" t="s">
        <v>64</v>
      </c>
      <c r="C16" s="31">
        <f t="shared" si="5"/>
        <v>979684700</v>
      </c>
      <c r="D16" s="31">
        <f aca="true" t="shared" si="9" ref="D16:N16">D17</f>
        <v>33012000</v>
      </c>
      <c r="E16" s="60">
        <f t="shared" si="9"/>
        <v>40961900</v>
      </c>
      <c r="F16" s="60">
        <f t="shared" si="9"/>
        <v>76612800</v>
      </c>
      <c r="G16" s="60">
        <f t="shared" si="9"/>
        <v>80235000</v>
      </c>
      <c r="H16" s="60">
        <f t="shared" si="9"/>
        <v>87373200</v>
      </c>
      <c r="I16" s="60">
        <f t="shared" si="9"/>
        <v>97554800</v>
      </c>
      <c r="J16" s="75">
        <f t="shared" si="9"/>
        <v>105641000</v>
      </c>
      <c r="K16" s="75">
        <f t="shared" si="9"/>
        <v>112013000</v>
      </c>
      <c r="L16" s="60">
        <f t="shared" si="9"/>
        <v>114039000</v>
      </c>
      <c r="M16" s="60">
        <f t="shared" si="9"/>
        <v>116121000</v>
      </c>
      <c r="N16" s="60">
        <f t="shared" si="9"/>
        <v>116121000</v>
      </c>
      <c r="O16" s="29" t="s">
        <v>155</v>
      </c>
    </row>
    <row r="17" spans="1:15" ht="15.75">
      <c r="A17" s="52">
        <v>11</v>
      </c>
      <c r="B17" s="27" t="s">
        <v>1</v>
      </c>
      <c r="C17" s="31">
        <f t="shared" si="5"/>
        <v>979684700</v>
      </c>
      <c r="D17" s="31">
        <v>33012000</v>
      </c>
      <c r="E17" s="60">
        <v>40961900</v>
      </c>
      <c r="F17" s="60">
        <v>76612800</v>
      </c>
      <c r="G17" s="60">
        <v>80235000</v>
      </c>
      <c r="H17" s="60">
        <v>87373200</v>
      </c>
      <c r="I17" s="60">
        <v>97554800</v>
      </c>
      <c r="J17" s="75">
        <v>105641000</v>
      </c>
      <c r="K17" s="75">
        <v>112013000</v>
      </c>
      <c r="L17" s="60">
        <v>114039000</v>
      </c>
      <c r="M17" s="60">
        <v>116121000</v>
      </c>
      <c r="N17" s="60">
        <v>116121000</v>
      </c>
      <c r="O17" s="29"/>
    </row>
    <row r="18" spans="1:15" ht="110.25">
      <c r="A18" s="52">
        <v>12</v>
      </c>
      <c r="B18" s="27" t="s">
        <v>65</v>
      </c>
      <c r="C18" s="31">
        <f t="shared" si="5"/>
        <v>420007280.49</v>
      </c>
      <c r="D18" s="31">
        <f aca="true" t="shared" si="10" ref="D18:N18">D19</f>
        <v>57250919.96</v>
      </c>
      <c r="E18" s="60">
        <f t="shared" si="10"/>
        <v>58183985.01</v>
      </c>
      <c r="F18" s="60">
        <f t="shared" si="10"/>
        <v>40361242.24</v>
      </c>
      <c r="G18" s="60">
        <f t="shared" si="10"/>
        <v>39416389.55</v>
      </c>
      <c r="H18" s="60">
        <f t="shared" si="10"/>
        <v>43712522.9</v>
      </c>
      <c r="I18" s="60">
        <f t="shared" si="10"/>
        <v>43275339.13</v>
      </c>
      <c r="J18" s="75">
        <f t="shared" si="10"/>
        <v>26394865.7</v>
      </c>
      <c r="K18" s="75">
        <f t="shared" si="10"/>
        <v>27853004</v>
      </c>
      <c r="L18" s="60">
        <f t="shared" si="10"/>
        <v>27853004</v>
      </c>
      <c r="M18" s="60">
        <f t="shared" si="10"/>
        <v>27853004</v>
      </c>
      <c r="N18" s="60">
        <f t="shared" si="10"/>
        <v>27853004</v>
      </c>
      <c r="O18" s="29" t="s">
        <v>156</v>
      </c>
    </row>
    <row r="19" spans="1:15" ht="15.75">
      <c r="A19" s="52">
        <v>13</v>
      </c>
      <c r="B19" s="27" t="s">
        <v>2</v>
      </c>
      <c r="C19" s="31">
        <f t="shared" si="5"/>
        <v>420007280.49</v>
      </c>
      <c r="D19" s="31">
        <v>57250919.96</v>
      </c>
      <c r="E19" s="60">
        <v>58183985.01</v>
      </c>
      <c r="F19" s="60">
        <v>40361242.24</v>
      </c>
      <c r="G19" s="60">
        <v>39416389.55</v>
      </c>
      <c r="H19" s="60">
        <v>43712522.9</v>
      </c>
      <c r="I19" s="60">
        <v>43275339.13</v>
      </c>
      <c r="J19" s="75">
        <v>26394865.7</v>
      </c>
      <c r="K19" s="75">
        <v>27853004</v>
      </c>
      <c r="L19" s="60">
        <v>27853004</v>
      </c>
      <c r="M19" s="60">
        <v>27853004</v>
      </c>
      <c r="N19" s="60">
        <v>27853004</v>
      </c>
      <c r="O19" s="29"/>
    </row>
    <row r="20" spans="1:15" ht="110.25">
      <c r="A20" s="52">
        <v>14</v>
      </c>
      <c r="B20" s="27" t="s">
        <v>66</v>
      </c>
      <c r="C20" s="31">
        <f t="shared" si="5"/>
        <v>453760119.94</v>
      </c>
      <c r="D20" s="31">
        <f>D21</f>
        <v>10772178.06</v>
      </c>
      <c r="E20" s="60">
        <f aca="true" t="shared" si="11" ref="E20:N20">E21</f>
        <v>25504841.62</v>
      </c>
      <c r="F20" s="60">
        <f t="shared" si="11"/>
        <v>31078066.45</v>
      </c>
      <c r="G20" s="60">
        <f t="shared" si="11"/>
        <v>32120865</v>
      </c>
      <c r="H20" s="60">
        <f t="shared" si="11"/>
        <v>34837490.43</v>
      </c>
      <c r="I20" s="60">
        <f t="shared" si="11"/>
        <v>36323377.43</v>
      </c>
      <c r="J20" s="75">
        <f t="shared" si="11"/>
        <v>56282500.95</v>
      </c>
      <c r="K20" s="75">
        <f t="shared" si="11"/>
        <v>56710200</v>
      </c>
      <c r="L20" s="60">
        <f t="shared" si="11"/>
        <v>56710200</v>
      </c>
      <c r="M20" s="60">
        <f t="shared" si="11"/>
        <v>56710200</v>
      </c>
      <c r="N20" s="60">
        <f t="shared" si="11"/>
        <v>56710200</v>
      </c>
      <c r="O20" s="29" t="s">
        <v>157</v>
      </c>
    </row>
    <row r="21" spans="1:15" ht="15.75">
      <c r="A21" s="52">
        <v>15</v>
      </c>
      <c r="B21" s="27" t="s">
        <v>2</v>
      </c>
      <c r="C21" s="31">
        <f t="shared" si="5"/>
        <v>453760119.94</v>
      </c>
      <c r="D21" s="31">
        <v>10772178.06</v>
      </c>
      <c r="E21" s="60">
        <v>25504841.62</v>
      </c>
      <c r="F21" s="60">
        <v>31078066.45</v>
      </c>
      <c r="G21" s="60">
        <v>32120865</v>
      </c>
      <c r="H21" s="60">
        <v>34837490.43</v>
      </c>
      <c r="I21" s="60">
        <v>36323377.43</v>
      </c>
      <c r="J21" s="75">
        <v>56282500.95</v>
      </c>
      <c r="K21" s="75">
        <v>56710200</v>
      </c>
      <c r="L21" s="60">
        <v>56710200</v>
      </c>
      <c r="M21" s="60">
        <v>56710200</v>
      </c>
      <c r="N21" s="60">
        <v>56710200</v>
      </c>
      <c r="O21" s="29"/>
    </row>
    <row r="22" spans="1:15" ht="94.5">
      <c r="A22" s="52">
        <v>16</v>
      </c>
      <c r="B22" s="27" t="s">
        <v>67</v>
      </c>
      <c r="C22" s="31">
        <f t="shared" si="5"/>
        <v>92478125.89</v>
      </c>
      <c r="D22" s="31">
        <f>D23</f>
        <v>9719913.86</v>
      </c>
      <c r="E22" s="60">
        <f aca="true" t="shared" si="12" ref="E22:N22">E23</f>
        <v>11722704</v>
      </c>
      <c r="F22" s="60">
        <f t="shared" si="12"/>
        <v>9840000.34</v>
      </c>
      <c r="G22" s="60">
        <f t="shared" si="12"/>
        <v>9740607.69</v>
      </c>
      <c r="H22" s="60">
        <f t="shared" si="12"/>
        <v>9803000</v>
      </c>
      <c r="I22" s="60">
        <f t="shared" si="12"/>
        <v>9143900</v>
      </c>
      <c r="J22" s="75">
        <f t="shared" si="12"/>
        <v>6300000</v>
      </c>
      <c r="K22" s="75">
        <f t="shared" si="12"/>
        <v>6552000</v>
      </c>
      <c r="L22" s="60">
        <f t="shared" si="12"/>
        <v>6552000</v>
      </c>
      <c r="M22" s="60">
        <f t="shared" si="12"/>
        <v>6552000</v>
      </c>
      <c r="N22" s="60">
        <f t="shared" si="12"/>
        <v>6552000</v>
      </c>
      <c r="O22" s="29" t="s">
        <v>158</v>
      </c>
    </row>
    <row r="23" spans="1:15" ht="15.75">
      <c r="A23" s="52">
        <v>17</v>
      </c>
      <c r="B23" s="27" t="s">
        <v>2</v>
      </c>
      <c r="C23" s="31">
        <f t="shared" si="5"/>
        <v>92478125.89</v>
      </c>
      <c r="D23" s="31">
        <v>9719913.86</v>
      </c>
      <c r="E23" s="60">
        <v>11722704</v>
      </c>
      <c r="F23" s="60">
        <v>9840000.34</v>
      </c>
      <c r="G23" s="60">
        <v>9740607.69</v>
      </c>
      <c r="H23" s="60">
        <v>9803000</v>
      </c>
      <c r="I23" s="60">
        <v>9143900</v>
      </c>
      <c r="J23" s="75">
        <v>6300000</v>
      </c>
      <c r="K23" s="75">
        <v>6552000</v>
      </c>
      <c r="L23" s="60">
        <v>6552000</v>
      </c>
      <c r="M23" s="60">
        <v>6552000</v>
      </c>
      <c r="N23" s="60">
        <v>6552000</v>
      </c>
      <c r="O23" s="29"/>
    </row>
    <row r="24" spans="1:15" ht="94.5">
      <c r="A24" s="52">
        <v>18</v>
      </c>
      <c r="B24" s="27" t="s">
        <v>68</v>
      </c>
      <c r="C24" s="31">
        <f aca="true" t="shared" si="13" ref="C24:C33">D24+E24+F24+G24+H24+I24+K24+J24+L24+M24+N24</f>
        <v>2682629.69</v>
      </c>
      <c r="D24" s="31">
        <f>D25</f>
        <v>189529.69</v>
      </c>
      <c r="E24" s="60">
        <f aca="true" t="shared" si="14" ref="E24:N24">E25</f>
        <v>382600</v>
      </c>
      <c r="F24" s="60">
        <f t="shared" si="14"/>
        <v>252600</v>
      </c>
      <c r="G24" s="60">
        <f t="shared" si="14"/>
        <v>410300</v>
      </c>
      <c r="H24" s="60">
        <f t="shared" si="14"/>
        <v>382300</v>
      </c>
      <c r="I24" s="60">
        <f t="shared" si="14"/>
        <v>326300</v>
      </c>
      <c r="J24" s="75">
        <f t="shared" si="14"/>
        <v>159000</v>
      </c>
      <c r="K24" s="75">
        <f t="shared" si="14"/>
        <v>145000</v>
      </c>
      <c r="L24" s="60">
        <f t="shared" si="14"/>
        <v>145000</v>
      </c>
      <c r="M24" s="60">
        <f t="shared" si="14"/>
        <v>145000</v>
      </c>
      <c r="N24" s="60">
        <f t="shared" si="14"/>
        <v>145000</v>
      </c>
      <c r="O24" s="29" t="s">
        <v>158</v>
      </c>
    </row>
    <row r="25" spans="1:15" ht="15.75">
      <c r="A25" s="52">
        <v>19</v>
      </c>
      <c r="B25" s="27" t="s">
        <v>2</v>
      </c>
      <c r="C25" s="31">
        <f t="shared" si="13"/>
        <v>2682629.69</v>
      </c>
      <c r="D25" s="31">
        <v>189529.69</v>
      </c>
      <c r="E25" s="60">
        <v>382600</v>
      </c>
      <c r="F25" s="60">
        <v>252600</v>
      </c>
      <c r="G25" s="60">
        <v>410300</v>
      </c>
      <c r="H25" s="60">
        <v>382300</v>
      </c>
      <c r="I25" s="60">
        <v>326300</v>
      </c>
      <c r="J25" s="75">
        <v>159000</v>
      </c>
      <c r="K25" s="75">
        <v>145000</v>
      </c>
      <c r="L25" s="60">
        <v>145000</v>
      </c>
      <c r="M25" s="60">
        <v>145000</v>
      </c>
      <c r="N25" s="60">
        <v>145000</v>
      </c>
      <c r="O25" s="29"/>
    </row>
    <row r="26" spans="1:15" ht="47.25">
      <c r="A26" s="52">
        <v>20</v>
      </c>
      <c r="B26" s="27" t="s">
        <v>69</v>
      </c>
      <c r="C26" s="31">
        <f t="shared" si="13"/>
        <v>323635134.73</v>
      </c>
      <c r="D26" s="31">
        <f>D28+D29+D27</f>
        <v>206085158.29</v>
      </c>
      <c r="E26" s="60">
        <f aca="true" t="shared" si="15" ref="E26:N26">E28+E29</f>
        <v>117549976.44</v>
      </c>
      <c r="F26" s="60">
        <f t="shared" si="15"/>
        <v>0</v>
      </c>
      <c r="G26" s="60">
        <f t="shared" si="15"/>
        <v>0</v>
      </c>
      <c r="H26" s="60">
        <f t="shared" si="15"/>
        <v>0</v>
      </c>
      <c r="I26" s="60">
        <f t="shared" si="15"/>
        <v>0</v>
      </c>
      <c r="J26" s="75">
        <f>J28+J29</f>
        <v>0</v>
      </c>
      <c r="K26" s="75">
        <f t="shared" si="15"/>
        <v>0</v>
      </c>
      <c r="L26" s="60">
        <f t="shared" si="15"/>
        <v>0</v>
      </c>
      <c r="M26" s="60">
        <f t="shared" si="15"/>
        <v>0</v>
      </c>
      <c r="N26" s="60">
        <f t="shared" si="15"/>
        <v>0</v>
      </c>
      <c r="O26" s="29" t="s">
        <v>159</v>
      </c>
    </row>
    <row r="27" spans="1:15" ht="15.75">
      <c r="A27" s="52">
        <v>21</v>
      </c>
      <c r="B27" s="27" t="s">
        <v>0</v>
      </c>
      <c r="C27" s="31">
        <f t="shared" si="13"/>
        <v>62198700</v>
      </c>
      <c r="D27" s="31">
        <v>62198700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75">
        <v>0</v>
      </c>
      <c r="K27" s="75">
        <v>0</v>
      </c>
      <c r="L27" s="60">
        <v>0</v>
      </c>
      <c r="M27" s="60">
        <v>0</v>
      </c>
      <c r="N27" s="60">
        <v>0</v>
      </c>
      <c r="O27" s="29"/>
    </row>
    <row r="28" spans="1:15" ht="15.75">
      <c r="A28" s="52">
        <v>22</v>
      </c>
      <c r="B28" s="27" t="s">
        <v>1</v>
      </c>
      <c r="C28" s="31">
        <f t="shared" si="13"/>
        <v>189912108.4</v>
      </c>
      <c r="D28" s="31">
        <v>113521100</v>
      </c>
      <c r="E28" s="60">
        <v>76391008.4</v>
      </c>
      <c r="F28" s="60">
        <v>0</v>
      </c>
      <c r="G28" s="60">
        <v>0</v>
      </c>
      <c r="H28" s="60">
        <v>0</v>
      </c>
      <c r="I28" s="60">
        <v>0</v>
      </c>
      <c r="J28" s="75">
        <v>0</v>
      </c>
      <c r="K28" s="75">
        <v>0</v>
      </c>
      <c r="L28" s="60">
        <v>0</v>
      </c>
      <c r="M28" s="60">
        <v>0</v>
      </c>
      <c r="N28" s="60">
        <v>0</v>
      </c>
      <c r="O28" s="29"/>
    </row>
    <row r="29" spans="1:15" ht="15.75">
      <c r="A29" s="52">
        <v>23</v>
      </c>
      <c r="B29" s="27" t="s">
        <v>2</v>
      </c>
      <c r="C29" s="31">
        <f t="shared" si="13"/>
        <v>71524326.33</v>
      </c>
      <c r="D29" s="31">
        <v>30365358.29</v>
      </c>
      <c r="E29" s="60">
        <v>41158968.04</v>
      </c>
      <c r="F29" s="60">
        <v>0</v>
      </c>
      <c r="G29" s="60">
        <v>0</v>
      </c>
      <c r="H29" s="60">
        <v>0</v>
      </c>
      <c r="I29" s="60">
        <v>0</v>
      </c>
      <c r="J29" s="75">
        <v>0</v>
      </c>
      <c r="K29" s="75">
        <v>0</v>
      </c>
      <c r="L29" s="60">
        <v>0</v>
      </c>
      <c r="M29" s="60">
        <v>0</v>
      </c>
      <c r="N29" s="60">
        <v>0</v>
      </c>
      <c r="O29" s="29"/>
    </row>
    <row r="30" spans="1:15" ht="78.75">
      <c r="A30" s="52">
        <v>24</v>
      </c>
      <c r="B30" s="27" t="s">
        <v>127</v>
      </c>
      <c r="C30" s="31">
        <f t="shared" si="13"/>
        <v>8904400</v>
      </c>
      <c r="D30" s="31">
        <f aca="true" t="shared" si="16" ref="D30:N30">D31+D32+D33</f>
        <v>0</v>
      </c>
      <c r="E30" s="60">
        <f>E31+E32+E33</f>
        <v>8904400</v>
      </c>
      <c r="F30" s="60">
        <f t="shared" si="16"/>
        <v>0</v>
      </c>
      <c r="G30" s="60">
        <f t="shared" si="16"/>
        <v>0</v>
      </c>
      <c r="H30" s="60">
        <f t="shared" si="16"/>
        <v>0</v>
      </c>
      <c r="I30" s="60">
        <f t="shared" si="16"/>
        <v>0</v>
      </c>
      <c r="J30" s="75">
        <f>J31+J32+J33</f>
        <v>0</v>
      </c>
      <c r="K30" s="75">
        <f t="shared" si="16"/>
        <v>0</v>
      </c>
      <c r="L30" s="60">
        <f t="shared" si="16"/>
        <v>0</v>
      </c>
      <c r="M30" s="60">
        <f t="shared" si="16"/>
        <v>0</v>
      </c>
      <c r="N30" s="60">
        <f t="shared" si="16"/>
        <v>0</v>
      </c>
      <c r="O30" s="29" t="s">
        <v>159</v>
      </c>
    </row>
    <row r="31" spans="1:15" ht="15.75">
      <c r="A31" s="52">
        <v>25</v>
      </c>
      <c r="B31" s="27" t="s">
        <v>0</v>
      </c>
      <c r="C31" s="31">
        <f t="shared" si="13"/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78">
        <v>0</v>
      </c>
      <c r="K31" s="78">
        <v>0</v>
      </c>
      <c r="L31" s="31">
        <v>0</v>
      </c>
      <c r="M31" s="31">
        <v>0</v>
      </c>
      <c r="N31" s="31">
        <v>0</v>
      </c>
      <c r="O31" s="29"/>
    </row>
    <row r="32" spans="1:15" ht="15.75">
      <c r="A32" s="52">
        <v>26</v>
      </c>
      <c r="B32" s="27" t="s">
        <v>1</v>
      </c>
      <c r="C32" s="31">
        <f t="shared" si="13"/>
        <v>8644400</v>
      </c>
      <c r="D32" s="31">
        <v>0</v>
      </c>
      <c r="E32" s="60">
        <v>8644400</v>
      </c>
      <c r="F32" s="60">
        <v>0</v>
      </c>
      <c r="G32" s="60">
        <v>0</v>
      </c>
      <c r="H32" s="60">
        <v>0</v>
      </c>
      <c r="I32" s="60">
        <v>0</v>
      </c>
      <c r="J32" s="75">
        <v>0</v>
      </c>
      <c r="K32" s="75">
        <v>0</v>
      </c>
      <c r="L32" s="60">
        <v>0</v>
      </c>
      <c r="M32" s="60">
        <v>0</v>
      </c>
      <c r="N32" s="60">
        <v>0</v>
      </c>
      <c r="O32" s="29"/>
    </row>
    <row r="33" spans="1:15" ht="15.75">
      <c r="A33" s="52">
        <v>27</v>
      </c>
      <c r="B33" s="27" t="s">
        <v>2</v>
      </c>
      <c r="C33" s="31">
        <f t="shared" si="13"/>
        <v>260000</v>
      </c>
      <c r="D33" s="31">
        <v>0</v>
      </c>
      <c r="E33" s="60">
        <v>260000</v>
      </c>
      <c r="F33" s="60">
        <v>0</v>
      </c>
      <c r="G33" s="60">
        <v>0</v>
      </c>
      <c r="H33" s="60">
        <v>0</v>
      </c>
      <c r="I33" s="60">
        <v>0</v>
      </c>
      <c r="J33" s="75">
        <v>0</v>
      </c>
      <c r="K33" s="75">
        <v>0</v>
      </c>
      <c r="L33" s="60">
        <v>0</v>
      </c>
      <c r="M33" s="60">
        <v>0</v>
      </c>
      <c r="N33" s="60">
        <v>0</v>
      </c>
      <c r="O33" s="29"/>
    </row>
    <row r="34" spans="1:15" ht="18.75">
      <c r="A34" s="52">
        <v>28</v>
      </c>
      <c r="B34" s="88" t="s">
        <v>146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31.5">
      <c r="A35" s="52">
        <v>29</v>
      </c>
      <c r="B35" s="27" t="s">
        <v>10</v>
      </c>
      <c r="C35" s="31">
        <f>D35+E35+F35+G35+H35+I35+K35+J35+L35+M35+N35</f>
        <v>5151261320.85</v>
      </c>
      <c r="D35" s="31">
        <f>D36+D37+D38</f>
        <v>371858498.21000004</v>
      </c>
      <c r="E35" s="60">
        <f aca="true" t="shared" si="17" ref="E35:K35">E36+E37+E38</f>
        <v>387133330.53999996</v>
      </c>
      <c r="F35" s="60">
        <f t="shared" si="17"/>
        <v>395131774.82</v>
      </c>
      <c r="G35" s="60">
        <f t="shared" si="17"/>
        <v>409730996.3</v>
      </c>
      <c r="H35" s="60">
        <f t="shared" si="17"/>
        <v>439437211.65</v>
      </c>
      <c r="I35" s="60">
        <f t="shared" si="17"/>
        <v>469825396.21</v>
      </c>
      <c r="J35" s="75">
        <f>J36+J37+J38</f>
        <v>514220651.92</v>
      </c>
      <c r="K35" s="75">
        <f t="shared" si="17"/>
        <v>549166015.3</v>
      </c>
      <c r="L35" s="60">
        <f>L36+L37+L38</f>
        <v>551664115.3</v>
      </c>
      <c r="M35" s="60">
        <f>M36+M37+M38</f>
        <v>557990615.3</v>
      </c>
      <c r="N35" s="60">
        <f>N36+N37+N38</f>
        <v>505102715.3</v>
      </c>
      <c r="O35" s="29"/>
    </row>
    <row r="36" spans="1:15" ht="15.75">
      <c r="A36" s="52">
        <v>30</v>
      </c>
      <c r="B36" s="27" t="s">
        <v>0</v>
      </c>
      <c r="C36" s="31">
        <f aca="true" t="shared" si="18" ref="C36:C69">D36+E36+F36+G36+H36+I36+K36+J36+L36+M36+N36</f>
        <v>138681100</v>
      </c>
      <c r="D36" s="31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75">
        <f>J67+J69</f>
        <v>13505700</v>
      </c>
      <c r="K36" s="75">
        <f>K67+K69</f>
        <v>41294300</v>
      </c>
      <c r="L36" s="75">
        <f>L67+L69</f>
        <v>42241200</v>
      </c>
      <c r="M36" s="75">
        <f>M67+M69</f>
        <v>41639900</v>
      </c>
      <c r="N36" s="75">
        <f>N67+N69</f>
        <v>0</v>
      </c>
      <c r="O36" s="29"/>
    </row>
    <row r="37" spans="1:15" ht="15.75">
      <c r="A37" s="52">
        <v>31</v>
      </c>
      <c r="B37" s="27" t="s">
        <v>1</v>
      </c>
      <c r="C37" s="31">
        <f t="shared" si="18"/>
        <v>3577884653</v>
      </c>
      <c r="D37" s="31">
        <f>D40+D43+D46+D58</f>
        <v>238232000</v>
      </c>
      <c r="E37" s="60">
        <f>E40+E43+E46+E58</f>
        <v>237908300</v>
      </c>
      <c r="F37" s="60">
        <f>F40+F43+F46+F58</f>
        <v>287266600</v>
      </c>
      <c r="G37" s="60">
        <f>G40+G43+G46+G58</f>
        <v>293954000</v>
      </c>
      <c r="H37" s="60">
        <f>H40+H43+H46+H58+H61</f>
        <v>306227153</v>
      </c>
      <c r="I37" s="60">
        <f>I40+I43+I46+I58</f>
        <v>341415700</v>
      </c>
      <c r="J37" s="75">
        <f>J40+J43+J46+J58+J63+J65</f>
        <v>369983700</v>
      </c>
      <c r="K37" s="75">
        <f>K40+K43+K46+K58+K63+K65</f>
        <v>373909000</v>
      </c>
      <c r="L37" s="75">
        <f>L40+L43+L46+L58+L63+L65</f>
        <v>375460200</v>
      </c>
      <c r="M37" s="75">
        <f>M40+M43+M46+M58+M63+M65</f>
        <v>382388000</v>
      </c>
      <c r="N37" s="75">
        <f>N40+N43+N46+N58+N63+N65</f>
        <v>371140000</v>
      </c>
      <c r="O37" s="29"/>
    </row>
    <row r="38" spans="1:15" ht="15.75">
      <c r="A38" s="52">
        <v>32</v>
      </c>
      <c r="B38" s="27" t="s">
        <v>2</v>
      </c>
      <c r="C38" s="31">
        <f t="shared" si="18"/>
        <v>1434695567.85</v>
      </c>
      <c r="D38" s="31">
        <f aca="true" t="shared" si="19" ref="D38:N38">D41+D44+D48+D50+D54+D52+D56+D59</f>
        <v>133626498.21000001</v>
      </c>
      <c r="E38" s="60">
        <f t="shared" si="19"/>
        <v>149225030.54</v>
      </c>
      <c r="F38" s="60">
        <f t="shared" si="19"/>
        <v>107865174.82</v>
      </c>
      <c r="G38" s="60">
        <f t="shared" si="19"/>
        <v>115776996.3</v>
      </c>
      <c r="H38" s="60">
        <f t="shared" si="19"/>
        <v>133210058.65</v>
      </c>
      <c r="I38" s="60">
        <f t="shared" si="19"/>
        <v>128409696.20999998</v>
      </c>
      <c r="J38" s="75">
        <f t="shared" si="19"/>
        <v>130731251.92</v>
      </c>
      <c r="K38" s="75">
        <f t="shared" si="19"/>
        <v>133962715.3</v>
      </c>
      <c r="L38" s="75">
        <f t="shared" si="19"/>
        <v>133962715.3</v>
      </c>
      <c r="M38" s="75">
        <f t="shared" si="19"/>
        <v>133962715.3</v>
      </c>
      <c r="N38" s="75">
        <f t="shared" si="19"/>
        <v>133962715.3</v>
      </c>
      <c r="O38" s="29"/>
    </row>
    <row r="39" spans="1:15" ht="141.75">
      <c r="A39" s="52">
        <v>33</v>
      </c>
      <c r="B39" s="27" t="s">
        <v>71</v>
      </c>
      <c r="C39" s="31">
        <f t="shared" si="18"/>
        <v>3424994800</v>
      </c>
      <c r="D39" s="31">
        <f>D40</f>
        <v>225003000</v>
      </c>
      <c r="E39" s="60">
        <f aca="true" t="shared" si="20" ref="E39:N39">E40</f>
        <v>224759300</v>
      </c>
      <c r="F39" s="60">
        <f t="shared" si="20"/>
        <v>273540600</v>
      </c>
      <c r="G39" s="60">
        <f t="shared" si="20"/>
        <v>274660000</v>
      </c>
      <c r="H39" s="60">
        <f t="shared" si="20"/>
        <v>285041500</v>
      </c>
      <c r="I39" s="60">
        <f t="shared" si="20"/>
        <v>320911700</v>
      </c>
      <c r="J39" s="75">
        <f t="shared" si="20"/>
        <v>354296700</v>
      </c>
      <c r="K39" s="75">
        <f t="shared" si="20"/>
        <v>359337000</v>
      </c>
      <c r="L39" s="60">
        <f t="shared" si="20"/>
        <v>365165000</v>
      </c>
      <c r="M39" s="60">
        <f t="shared" si="20"/>
        <v>371140000</v>
      </c>
      <c r="N39" s="60">
        <f t="shared" si="20"/>
        <v>371140000</v>
      </c>
      <c r="O39" s="29" t="s">
        <v>160</v>
      </c>
    </row>
    <row r="40" spans="1:15" ht="15.75">
      <c r="A40" s="52">
        <v>34</v>
      </c>
      <c r="B40" s="27" t="s">
        <v>1</v>
      </c>
      <c r="C40" s="31">
        <f t="shared" si="18"/>
        <v>3424994800</v>
      </c>
      <c r="D40" s="31">
        <v>225003000</v>
      </c>
      <c r="E40" s="60">
        <v>224759300</v>
      </c>
      <c r="F40" s="60">
        <v>273540600</v>
      </c>
      <c r="G40" s="60">
        <v>274660000</v>
      </c>
      <c r="H40" s="60">
        <v>285041500</v>
      </c>
      <c r="I40" s="60">
        <v>320911700</v>
      </c>
      <c r="J40" s="75">
        <v>354296700</v>
      </c>
      <c r="K40" s="75">
        <v>359337000</v>
      </c>
      <c r="L40" s="60">
        <v>365165000</v>
      </c>
      <c r="M40" s="60">
        <v>371140000</v>
      </c>
      <c r="N40" s="60">
        <v>371140000</v>
      </c>
      <c r="O40" s="29"/>
    </row>
    <row r="41" spans="1:15" ht="15.75">
      <c r="A41" s="52">
        <v>35</v>
      </c>
      <c r="B41" s="27" t="s">
        <v>2</v>
      </c>
      <c r="C41" s="31">
        <f t="shared" si="18"/>
        <v>0</v>
      </c>
      <c r="D41" s="31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75">
        <v>0</v>
      </c>
      <c r="K41" s="75">
        <v>0</v>
      </c>
      <c r="L41" s="60"/>
      <c r="M41" s="60"/>
      <c r="N41" s="60"/>
      <c r="O41" s="29"/>
    </row>
    <row r="42" spans="1:15" ht="78.75">
      <c r="A42" s="52">
        <v>36</v>
      </c>
      <c r="B42" s="27" t="s">
        <v>72</v>
      </c>
      <c r="C42" s="31">
        <f t="shared" si="18"/>
        <v>156570448.19</v>
      </c>
      <c r="D42" s="31">
        <f aca="true" t="shared" si="21" ref="D42:I42">D43+D44</f>
        <v>13738079.17</v>
      </c>
      <c r="E42" s="60">
        <f t="shared" si="21"/>
        <v>13716000</v>
      </c>
      <c r="F42" s="60">
        <f t="shared" si="21"/>
        <v>14302000</v>
      </c>
      <c r="G42" s="60">
        <f t="shared" si="21"/>
        <v>19307000</v>
      </c>
      <c r="H42" s="60">
        <f t="shared" si="21"/>
        <v>21389514.02</v>
      </c>
      <c r="I42" s="60">
        <f t="shared" si="21"/>
        <v>21218000</v>
      </c>
      <c r="J42" s="75">
        <f>J43+J44</f>
        <v>14749137</v>
      </c>
      <c r="K42" s="75">
        <f>K43+K44</f>
        <v>14989982</v>
      </c>
      <c r="L42" s="75">
        <f>L43+L44</f>
        <v>10753968</v>
      </c>
      <c r="M42" s="75">
        <f>M43+M44</f>
        <v>11706768</v>
      </c>
      <c r="N42" s="75">
        <f>N43+N44</f>
        <v>700000</v>
      </c>
      <c r="O42" s="29" t="s">
        <v>161</v>
      </c>
    </row>
    <row r="43" spans="1:15" ht="15.75">
      <c r="A43" s="52">
        <v>37</v>
      </c>
      <c r="B43" s="27" t="s">
        <v>1</v>
      </c>
      <c r="C43" s="31">
        <f t="shared" si="18"/>
        <v>149562540</v>
      </c>
      <c r="D43" s="31">
        <v>13188000</v>
      </c>
      <c r="E43" s="60">
        <v>13116000</v>
      </c>
      <c r="F43" s="60">
        <v>13702000</v>
      </c>
      <c r="G43" s="60">
        <v>18707000</v>
      </c>
      <c r="H43" s="60">
        <v>20744000</v>
      </c>
      <c r="I43" s="60">
        <v>20468000</v>
      </c>
      <c r="J43" s="75">
        <v>14286822</v>
      </c>
      <c r="K43" s="75">
        <v>14289982</v>
      </c>
      <c r="L43" s="60">
        <v>10053968</v>
      </c>
      <c r="M43" s="60">
        <v>11006768</v>
      </c>
      <c r="N43" s="60">
        <v>0</v>
      </c>
      <c r="O43" s="29"/>
    </row>
    <row r="44" spans="1:15" ht="15.75">
      <c r="A44" s="52">
        <v>38</v>
      </c>
      <c r="B44" s="27" t="s">
        <v>2</v>
      </c>
      <c r="C44" s="31">
        <f t="shared" si="18"/>
        <v>7007908.1899999995</v>
      </c>
      <c r="D44" s="31">
        <v>550079.17</v>
      </c>
      <c r="E44" s="60">
        <v>600000</v>
      </c>
      <c r="F44" s="60">
        <v>600000</v>
      </c>
      <c r="G44" s="60">
        <v>600000</v>
      </c>
      <c r="H44" s="60">
        <v>645514.02</v>
      </c>
      <c r="I44" s="60">
        <v>750000</v>
      </c>
      <c r="J44" s="75">
        <v>462315</v>
      </c>
      <c r="K44" s="75">
        <v>700000</v>
      </c>
      <c r="L44" s="60">
        <v>700000</v>
      </c>
      <c r="M44" s="60">
        <v>700000</v>
      </c>
      <c r="N44" s="60">
        <v>700000</v>
      </c>
      <c r="O44" s="29"/>
    </row>
    <row r="45" spans="1:15" ht="94.5">
      <c r="A45" s="52">
        <v>39</v>
      </c>
      <c r="B45" s="27" t="s">
        <v>73</v>
      </c>
      <c r="C45" s="31">
        <f t="shared" si="18"/>
        <v>246000</v>
      </c>
      <c r="D45" s="31">
        <f aca="true" t="shared" si="22" ref="D45:N45">D46</f>
        <v>41000</v>
      </c>
      <c r="E45" s="60">
        <f t="shared" si="22"/>
        <v>33000</v>
      </c>
      <c r="F45" s="60">
        <f t="shared" si="22"/>
        <v>24000</v>
      </c>
      <c r="G45" s="60">
        <f t="shared" si="22"/>
        <v>24000</v>
      </c>
      <c r="H45" s="60">
        <f t="shared" si="22"/>
        <v>24000</v>
      </c>
      <c r="I45" s="60">
        <f t="shared" si="22"/>
        <v>36000</v>
      </c>
      <c r="J45" s="75">
        <f t="shared" si="22"/>
        <v>24000</v>
      </c>
      <c r="K45" s="75">
        <f t="shared" si="22"/>
        <v>40000</v>
      </c>
      <c r="L45" s="60">
        <f t="shared" si="22"/>
        <v>0</v>
      </c>
      <c r="M45" s="60">
        <f t="shared" si="22"/>
        <v>0</v>
      </c>
      <c r="N45" s="60">
        <f t="shared" si="22"/>
        <v>0</v>
      </c>
      <c r="O45" s="29" t="s">
        <v>162</v>
      </c>
    </row>
    <row r="46" spans="1:15" ht="15.75">
      <c r="A46" s="52">
        <v>40</v>
      </c>
      <c r="B46" s="27" t="s">
        <v>1</v>
      </c>
      <c r="C46" s="31">
        <f t="shared" si="18"/>
        <v>246000</v>
      </c>
      <c r="D46" s="31">
        <v>41000</v>
      </c>
      <c r="E46" s="60">
        <v>33000</v>
      </c>
      <c r="F46" s="60">
        <v>24000</v>
      </c>
      <c r="G46" s="60">
        <v>24000</v>
      </c>
      <c r="H46" s="60">
        <v>24000</v>
      </c>
      <c r="I46" s="60">
        <v>36000</v>
      </c>
      <c r="J46" s="75">
        <v>24000</v>
      </c>
      <c r="K46" s="75">
        <v>40000</v>
      </c>
      <c r="L46" s="60">
        <v>0</v>
      </c>
      <c r="M46" s="60">
        <v>0</v>
      </c>
      <c r="N46" s="60">
        <v>0</v>
      </c>
      <c r="O46" s="29"/>
    </row>
    <row r="47" spans="1:15" ht="94.5">
      <c r="A47" s="52">
        <v>41</v>
      </c>
      <c r="B47" s="27" t="s">
        <v>74</v>
      </c>
      <c r="C47" s="31">
        <f t="shared" si="18"/>
        <v>701322869.56</v>
      </c>
      <c r="D47" s="31">
        <f>D48</f>
        <v>106469528.43</v>
      </c>
      <c r="E47" s="60">
        <f aca="true" t="shared" si="23" ref="E47:N47">E48</f>
        <v>102598464.75</v>
      </c>
      <c r="F47" s="60">
        <f t="shared" si="23"/>
        <v>65838572.87</v>
      </c>
      <c r="G47" s="60">
        <f t="shared" si="23"/>
        <v>63696815.35</v>
      </c>
      <c r="H47" s="60">
        <f t="shared" si="23"/>
        <v>68672742.76</v>
      </c>
      <c r="I47" s="60">
        <f t="shared" si="23"/>
        <v>69634822.85</v>
      </c>
      <c r="J47" s="75">
        <f t="shared" si="23"/>
        <v>41357846.55</v>
      </c>
      <c r="K47" s="75">
        <f t="shared" si="23"/>
        <v>45763519</v>
      </c>
      <c r="L47" s="60">
        <f t="shared" si="23"/>
        <v>45763519</v>
      </c>
      <c r="M47" s="60">
        <f t="shared" si="23"/>
        <v>45763519</v>
      </c>
      <c r="N47" s="60">
        <f t="shared" si="23"/>
        <v>45763519</v>
      </c>
      <c r="O47" s="29" t="s">
        <v>163</v>
      </c>
    </row>
    <row r="48" spans="1:15" ht="15.75">
      <c r="A48" s="52">
        <v>42</v>
      </c>
      <c r="B48" s="27" t="s">
        <v>2</v>
      </c>
      <c r="C48" s="31">
        <f t="shared" si="18"/>
        <v>701322869.56</v>
      </c>
      <c r="D48" s="31">
        <v>106469528.43</v>
      </c>
      <c r="E48" s="60">
        <v>102598464.75</v>
      </c>
      <c r="F48" s="60">
        <v>65838572.87</v>
      </c>
      <c r="G48" s="60">
        <v>63696815.35</v>
      </c>
      <c r="H48" s="60">
        <v>68672742.76</v>
      </c>
      <c r="I48" s="60">
        <v>69634822.85</v>
      </c>
      <c r="J48" s="75">
        <v>41357846.55</v>
      </c>
      <c r="K48" s="75">
        <v>45763519</v>
      </c>
      <c r="L48" s="60">
        <v>45763519</v>
      </c>
      <c r="M48" s="60">
        <v>45763519</v>
      </c>
      <c r="N48" s="60">
        <v>45763519</v>
      </c>
      <c r="O48" s="29"/>
    </row>
    <row r="49" spans="1:15" ht="94.5">
      <c r="A49" s="52">
        <v>43</v>
      </c>
      <c r="B49" s="27" t="s">
        <v>75</v>
      </c>
      <c r="C49" s="31">
        <f t="shared" si="18"/>
        <v>693733753.8899999</v>
      </c>
      <c r="D49" s="31">
        <f aca="true" t="shared" si="24" ref="D49:N49">D50</f>
        <v>24597627.72</v>
      </c>
      <c r="E49" s="60">
        <f t="shared" si="24"/>
        <v>43947565.79</v>
      </c>
      <c r="F49" s="60">
        <f t="shared" si="24"/>
        <v>39618201.95</v>
      </c>
      <c r="G49" s="60">
        <f t="shared" si="24"/>
        <v>47091647</v>
      </c>
      <c r="H49" s="60">
        <f t="shared" si="24"/>
        <v>51869087.1</v>
      </c>
      <c r="I49" s="60">
        <f t="shared" si="24"/>
        <v>54724748.76</v>
      </c>
      <c r="J49" s="75">
        <f t="shared" si="24"/>
        <v>87688090.37</v>
      </c>
      <c r="K49" s="75">
        <f t="shared" si="24"/>
        <v>86049196.3</v>
      </c>
      <c r="L49" s="60">
        <f t="shared" si="24"/>
        <v>86049196.3</v>
      </c>
      <c r="M49" s="60">
        <f t="shared" si="24"/>
        <v>86049196.3</v>
      </c>
      <c r="N49" s="60">
        <f t="shared" si="24"/>
        <v>86049196.3</v>
      </c>
      <c r="O49" s="29" t="s">
        <v>163</v>
      </c>
    </row>
    <row r="50" spans="1:15" ht="15.75">
      <c r="A50" s="52">
        <v>44</v>
      </c>
      <c r="B50" s="27" t="s">
        <v>2</v>
      </c>
      <c r="C50" s="31">
        <f t="shared" si="18"/>
        <v>693733753.8899999</v>
      </c>
      <c r="D50" s="31">
        <v>24597627.72</v>
      </c>
      <c r="E50" s="60">
        <v>43947565.79</v>
      </c>
      <c r="F50" s="60">
        <v>39618201.95</v>
      </c>
      <c r="G50" s="60">
        <v>47091647</v>
      </c>
      <c r="H50" s="60">
        <v>51869087.1</v>
      </c>
      <c r="I50" s="60">
        <v>54724748.76</v>
      </c>
      <c r="J50" s="75">
        <v>87688090.37</v>
      </c>
      <c r="K50" s="75">
        <v>86049196.3</v>
      </c>
      <c r="L50" s="60">
        <v>86049196.3</v>
      </c>
      <c r="M50" s="60">
        <v>86049196.3</v>
      </c>
      <c r="N50" s="60">
        <v>86049196.3</v>
      </c>
      <c r="O50" s="29"/>
    </row>
    <row r="51" spans="1:15" ht="78.75">
      <c r="A51" s="52">
        <v>45</v>
      </c>
      <c r="B51" s="27" t="s">
        <v>76</v>
      </c>
      <c r="C51" s="31">
        <f t="shared" si="18"/>
        <v>18870762.89</v>
      </c>
      <c r="D51" s="31">
        <f>D52</f>
        <v>1934262.89</v>
      </c>
      <c r="E51" s="60">
        <f aca="true" t="shared" si="25" ref="E51:N51">E52</f>
        <v>2004000</v>
      </c>
      <c r="F51" s="60">
        <f t="shared" si="25"/>
        <v>1808400</v>
      </c>
      <c r="G51" s="60">
        <f t="shared" si="25"/>
        <v>1839700</v>
      </c>
      <c r="H51" s="60">
        <f t="shared" si="25"/>
        <v>1903700</v>
      </c>
      <c r="I51" s="60">
        <f t="shared" si="25"/>
        <v>2557700</v>
      </c>
      <c r="J51" s="75">
        <f t="shared" si="25"/>
        <v>1223000</v>
      </c>
      <c r="K51" s="75">
        <f t="shared" si="25"/>
        <v>1400000</v>
      </c>
      <c r="L51" s="60">
        <f t="shared" si="25"/>
        <v>1400000</v>
      </c>
      <c r="M51" s="60">
        <f t="shared" si="25"/>
        <v>1400000</v>
      </c>
      <c r="N51" s="60">
        <f t="shared" si="25"/>
        <v>1400000</v>
      </c>
      <c r="O51" s="29" t="s">
        <v>164</v>
      </c>
    </row>
    <row r="52" spans="1:15" ht="15.75">
      <c r="A52" s="52">
        <v>46</v>
      </c>
      <c r="B52" s="27" t="s">
        <v>2</v>
      </c>
      <c r="C52" s="31">
        <f t="shared" si="18"/>
        <v>18870762.89</v>
      </c>
      <c r="D52" s="31">
        <v>1934262.89</v>
      </c>
      <c r="E52" s="60">
        <v>2004000</v>
      </c>
      <c r="F52" s="60">
        <v>1808400</v>
      </c>
      <c r="G52" s="60">
        <v>1839700</v>
      </c>
      <c r="H52" s="60">
        <v>1903700</v>
      </c>
      <c r="I52" s="60">
        <v>2557700</v>
      </c>
      <c r="J52" s="75">
        <v>1223000</v>
      </c>
      <c r="K52" s="75">
        <v>1400000</v>
      </c>
      <c r="L52" s="60">
        <v>1400000</v>
      </c>
      <c r="M52" s="60">
        <v>1400000</v>
      </c>
      <c r="N52" s="60">
        <v>1400000</v>
      </c>
      <c r="O52" s="29"/>
    </row>
    <row r="53" spans="1:15" ht="63">
      <c r="A53" s="52">
        <v>47</v>
      </c>
      <c r="B53" s="27" t="s">
        <v>77</v>
      </c>
      <c r="C53" s="31">
        <f t="shared" si="18"/>
        <v>416983.06</v>
      </c>
      <c r="D53" s="31">
        <f aca="true" t="shared" si="26" ref="D53:N53">D54</f>
        <v>75000</v>
      </c>
      <c r="E53" s="60">
        <f t="shared" si="26"/>
        <v>75000</v>
      </c>
      <c r="F53" s="60">
        <f t="shared" si="26"/>
        <v>0</v>
      </c>
      <c r="G53" s="60">
        <f t="shared" si="26"/>
        <v>22903.36</v>
      </c>
      <c r="H53" s="60">
        <f t="shared" si="26"/>
        <v>19079.7</v>
      </c>
      <c r="I53" s="60">
        <f t="shared" si="26"/>
        <v>25000</v>
      </c>
      <c r="J53" s="75">
        <f t="shared" si="26"/>
        <v>0</v>
      </c>
      <c r="K53" s="75">
        <f t="shared" si="26"/>
        <v>50000</v>
      </c>
      <c r="L53" s="60">
        <f t="shared" si="26"/>
        <v>50000</v>
      </c>
      <c r="M53" s="60">
        <f t="shared" si="26"/>
        <v>50000</v>
      </c>
      <c r="N53" s="60">
        <f t="shared" si="26"/>
        <v>50000</v>
      </c>
      <c r="O53" s="29" t="s">
        <v>165</v>
      </c>
    </row>
    <row r="54" spans="1:15" ht="15.75">
      <c r="A54" s="52">
        <v>48</v>
      </c>
      <c r="B54" s="27" t="s">
        <v>2</v>
      </c>
      <c r="C54" s="31">
        <f t="shared" si="18"/>
        <v>416983.06</v>
      </c>
      <c r="D54" s="31">
        <v>75000</v>
      </c>
      <c r="E54" s="60">
        <v>75000</v>
      </c>
      <c r="F54" s="60">
        <v>0</v>
      </c>
      <c r="G54" s="60">
        <v>22903.36</v>
      </c>
      <c r="H54" s="60">
        <v>19079.7</v>
      </c>
      <c r="I54" s="60">
        <v>25000</v>
      </c>
      <c r="J54" s="75">
        <v>0</v>
      </c>
      <c r="K54" s="75">
        <v>50000</v>
      </c>
      <c r="L54" s="60">
        <v>50000</v>
      </c>
      <c r="M54" s="60">
        <v>50000</v>
      </c>
      <c r="N54" s="60">
        <v>50000</v>
      </c>
      <c r="O54" s="29"/>
    </row>
    <row r="55" spans="1:15" ht="78.75">
      <c r="A55" s="52">
        <v>49</v>
      </c>
      <c r="B55" s="27" t="s">
        <v>124</v>
      </c>
      <c r="C55" s="31">
        <f t="shared" si="18"/>
        <v>13343290.26</v>
      </c>
      <c r="D55" s="31">
        <f aca="true" t="shared" si="27" ref="D55:N55">D56</f>
        <v>0</v>
      </c>
      <c r="E55" s="60">
        <f t="shared" si="27"/>
        <v>0</v>
      </c>
      <c r="F55" s="60">
        <f t="shared" si="27"/>
        <v>0</v>
      </c>
      <c r="G55" s="60">
        <f t="shared" si="27"/>
        <v>2525930.59</v>
      </c>
      <c r="H55" s="60">
        <f t="shared" si="27"/>
        <v>10099935.07</v>
      </c>
      <c r="I55" s="60">
        <f t="shared" si="27"/>
        <v>717424.6</v>
      </c>
      <c r="J55" s="75">
        <f t="shared" si="27"/>
        <v>0</v>
      </c>
      <c r="K55" s="75">
        <f t="shared" si="27"/>
        <v>0</v>
      </c>
      <c r="L55" s="60">
        <f t="shared" si="27"/>
        <v>0</v>
      </c>
      <c r="M55" s="60">
        <f t="shared" si="27"/>
        <v>0</v>
      </c>
      <c r="N55" s="60">
        <f t="shared" si="27"/>
        <v>0</v>
      </c>
      <c r="O55" s="29" t="s">
        <v>166</v>
      </c>
    </row>
    <row r="56" spans="1:15" ht="15.75">
      <c r="A56" s="52">
        <v>50</v>
      </c>
      <c r="B56" s="27" t="s">
        <v>2</v>
      </c>
      <c r="C56" s="31">
        <f t="shared" si="18"/>
        <v>13343290.26</v>
      </c>
      <c r="D56" s="31">
        <v>0</v>
      </c>
      <c r="E56" s="60">
        <v>0</v>
      </c>
      <c r="F56" s="60">
        <v>0</v>
      </c>
      <c r="G56" s="60">
        <v>2525930.59</v>
      </c>
      <c r="H56" s="60">
        <v>10099935.07</v>
      </c>
      <c r="I56" s="60">
        <v>717424.6</v>
      </c>
      <c r="J56" s="75">
        <v>0</v>
      </c>
      <c r="K56" s="75">
        <v>0</v>
      </c>
      <c r="L56" s="60">
        <v>0</v>
      </c>
      <c r="M56" s="60">
        <v>0</v>
      </c>
      <c r="N56" s="60">
        <v>0</v>
      </c>
      <c r="O56" s="29"/>
    </row>
    <row r="57" spans="1:15" ht="57" customHeight="1">
      <c r="A57" s="52">
        <v>51</v>
      </c>
      <c r="B57" s="27" t="s">
        <v>133</v>
      </c>
      <c r="C57" s="31">
        <f t="shared" si="18"/>
        <v>563000</v>
      </c>
      <c r="D57" s="31">
        <f aca="true" t="shared" si="28" ref="D57:N57">D58+D59</f>
        <v>0</v>
      </c>
      <c r="E57" s="60">
        <f t="shared" si="28"/>
        <v>0</v>
      </c>
      <c r="F57" s="60">
        <f t="shared" si="28"/>
        <v>0</v>
      </c>
      <c r="G57" s="60">
        <f t="shared" si="28"/>
        <v>563000</v>
      </c>
      <c r="H57" s="60">
        <f t="shared" si="28"/>
        <v>0</v>
      </c>
      <c r="I57" s="60">
        <f t="shared" si="28"/>
        <v>0</v>
      </c>
      <c r="J57" s="75">
        <f>J58+J59</f>
        <v>0</v>
      </c>
      <c r="K57" s="75">
        <f t="shared" si="28"/>
        <v>0</v>
      </c>
      <c r="L57" s="60">
        <f t="shared" si="28"/>
        <v>0</v>
      </c>
      <c r="M57" s="60">
        <f t="shared" si="28"/>
        <v>0</v>
      </c>
      <c r="N57" s="60">
        <f t="shared" si="28"/>
        <v>0</v>
      </c>
      <c r="O57" s="29" t="s">
        <v>167</v>
      </c>
    </row>
    <row r="58" spans="1:15" ht="15.75">
      <c r="A58" s="52">
        <v>52</v>
      </c>
      <c r="B58" s="27" t="s">
        <v>1</v>
      </c>
      <c r="C58" s="31">
        <f t="shared" si="18"/>
        <v>563000</v>
      </c>
      <c r="D58" s="31">
        <v>0</v>
      </c>
      <c r="E58" s="60">
        <v>0</v>
      </c>
      <c r="F58" s="60">
        <v>0</v>
      </c>
      <c r="G58" s="60">
        <v>563000</v>
      </c>
      <c r="H58" s="60"/>
      <c r="I58" s="60">
        <v>0</v>
      </c>
      <c r="J58" s="75">
        <v>0</v>
      </c>
      <c r="K58" s="75">
        <v>0</v>
      </c>
      <c r="L58" s="60"/>
      <c r="M58" s="60"/>
      <c r="N58" s="60"/>
      <c r="O58" s="29"/>
    </row>
    <row r="59" spans="1:15" ht="15.75">
      <c r="A59" s="52">
        <v>53</v>
      </c>
      <c r="B59" s="27" t="s">
        <v>2</v>
      </c>
      <c r="C59" s="31">
        <f t="shared" si="18"/>
        <v>0</v>
      </c>
      <c r="D59" s="31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75">
        <v>0</v>
      </c>
      <c r="K59" s="75">
        <v>0</v>
      </c>
      <c r="L59" s="60"/>
      <c r="M59" s="60"/>
      <c r="N59" s="60"/>
      <c r="O59" s="29"/>
    </row>
    <row r="60" spans="1:15" ht="63">
      <c r="A60" s="52">
        <v>54</v>
      </c>
      <c r="B60" s="27" t="s">
        <v>141</v>
      </c>
      <c r="C60" s="31">
        <f t="shared" si="18"/>
        <v>417653</v>
      </c>
      <c r="D60" s="31">
        <f aca="true" t="shared" si="29" ref="D60:N60">D61</f>
        <v>0</v>
      </c>
      <c r="E60" s="60">
        <f t="shared" si="29"/>
        <v>0</v>
      </c>
      <c r="F60" s="60">
        <f t="shared" si="29"/>
        <v>0</v>
      </c>
      <c r="G60" s="60">
        <f t="shared" si="29"/>
        <v>0</v>
      </c>
      <c r="H60" s="60">
        <f t="shared" si="29"/>
        <v>417653</v>
      </c>
      <c r="I60" s="60">
        <f t="shared" si="29"/>
        <v>0</v>
      </c>
      <c r="J60" s="75">
        <f t="shared" si="29"/>
        <v>0</v>
      </c>
      <c r="K60" s="75">
        <f t="shared" si="29"/>
        <v>0</v>
      </c>
      <c r="L60" s="60">
        <f t="shared" si="29"/>
        <v>0</v>
      </c>
      <c r="M60" s="60">
        <f t="shared" si="29"/>
        <v>0</v>
      </c>
      <c r="N60" s="60">
        <f t="shared" si="29"/>
        <v>0</v>
      </c>
      <c r="O60" s="29" t="s">
        <v>123</v>
      </c>
    </row>
    <row r="61" spans="1:15" ht="15.75">
      <c r="A61" s="52">
        <v>55</v>
      </c>
      <c r="B61" s="27" t="s">
        <v>1</v>
      </c>
      <c r="C61" s="31">
        <f>D61+E61+F61+G61+H61+I61+K61+J61+L61+M61+N61</f>
        <v>417653</v>
      </c>
      <c r="D61" s="31">
        <v>0</v>
      </c>
      <c r="E61" s="60">
        <v>0</v>
      </c>
      <c r="F61" s="60">
        <v>0</v>
      </c>
      <c r="G61" s="60">
        <v>0</v>
      </c>
      <c r="H61" s="60">
        <v>417653</v>
      </c>
      <c r="I61" s="60">
        <v>0</v>
      </c>
      <c r="J61" s="75">
        <v>0</v>
      </c>
      <c r="K61" s="75">
        <v>0</v>
      </c>
      <c r="L61" s="60"/>
      <c r="M61" s="60"/>
      <c r="N61" s="60"/>
      <c r="O61" s="29"/>
    </row>
    <row r="62" spans="1:15" ht="78.75">
      <c r="A62" s="52">
        <v>56</v>
      </c>
      <c r="B62" s="27" t="s">
        <v>186</v>
      </c>
      <c r="C62" s="31">
        <f t="shared" si="18"/>
        <v>1120000</v>
      </c>
      <c r="D62" s="60">
        <f aca="true" t="shared" si="30" ref="D62:I62">D63</f>
        <v>0</v>
      </c>
      <c r="E62" s="60">
        <f t="shared" si="30"/>
        <v>0</v>
      </c>
      <c r="F62" s="60">
        <f t="shared" si="30"/>
        <v>0</v>
      </c>
      <c r="G62" s="60">
        <f t="shared" si="30"/>
        <v>0</v>
      </c>
      <c r="H62" s="60">
        <f t="shared" si="30"/>
        <v>0</v>
      </c>
      <c r="I62" s="60">
        <f t="shared" si="30"/>
        <v>0</v>
      </c>
      <c r="J62" s="75">
        <f>J63</f>
        <v>1120000</v>
      </c>
      <c r="K62" s="75">
        <f>K63</f>
        <v>0</v>
      </c>
      <c r="L62" s="60">
        <f>L63</f>
        <v>0</v>
      </c>
      <c r="M62" s="60">
        <f>M63</f>
        <v>0</v>
      </c>
      <c r="N62" s="60">
        <f>N63</f>
        <v>0</v>
      </c>
      <c r="O62" s="29"/>
    </row>
    <row r="63" spans="1:15" ht="15.75">
      <c r="A63" s="52">
        <v>57</v>
      </c>
      <c r="B63" s="27" t="s">
        <v>1</v>
      </c>
      <c r="C63" s="31">
        <f t="shared" si="18"/>
        <v>1120000</v>
      </c>
      <c r="D63" s="31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75">
        <v>1120000</v>
      </c>
      <c r="K63" s="75">
        <v>0</v>
      </c>
      <c r="L63" s="60">
        <v>0</v>
      </c>
      <c r="M63" s="60">
        <v>0</v>
      </c>
      <c r="N63" s="60">
        <v>0</v>
      </c>
      <c r="O63" s="29" t="s">
        <v>167</v>
      </c>
    </row>
    <row r="64" spans="1:15" ht="157.5">
      <c r="A64" s="52">
        <v>58</v>
      </c>
      <c r="B64" s="27" t="s">
        <v>196</v>
      </c>
      <c r="C64" s="31">
        <f t="shared" si="18"/>
        <v>980660</v>
      </c>
      <c r="D64" s="31">
        <f aca="true" t="shared" si="31" ref="D64:I64">D65</f>
        <v>0</v>
      </c>
      <c r="E64" s="31">
        <f t="shared" si="31"/>
        <v>0</v>
      </c>
      <c r="F64" s="31">
        <f t="shared" si="31"/>
        <v>0</v>
      </c>
      <c r="G64" s="31">
        <f t="shared" si="31"/>
        <v>0</v>
      </c>
      <c r="H64" s="31">
        <f t="shared" si="31"/>
        <v>0</v>
      </c>
      <c r="I64" s="31">
        <f t="shared" si="31"/>
        <v>0</v>
      </c>
      <c r="J64" s="75">
        <f>J65</f>
        <v>256178</v>
      </c>
      <c r="K64" s="75">
        <f>K65</f>
        <v>242018</v>
      </c>
      <c r="L64" s="60">
        <f>L65</f>
        <v>241232</v>
      </c>
      <c r="M64" s="60">
        <f>M65</f>
        <v>241232</v>
      </c>
      <c r="N64" s="60">
        <f>N65</f>
        <v>0</v>
      </c>
      <c r="O64" s="29"/>
    </row>
    <row r="65" spans="1:15" ht="15.75">
      <c r="A65" s="52">
        <v>59</v>
      </c>
      <c r="B65" s="27" t="s">
        <v>1</v>
      </c>
      <c r="C65" s="31">
        <f t="shared" si="18"/>
        <v>980660</v>
      </c>
      <c r="D65" s="31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75">
        <v>256178</v>
      </c>
      <c r="K65" s="75">
        <v>242018</v>
      </c>
      <c r="L65" s="60">
        <v>241232</v>
      </c>
      <c r="M65" s="60">
        <v>241232</v>
      </c>
      <c r="N65" s="60">
        <v>0</v>
      </c>
      <c r="O65" s="29" t="s">
        <v>199</v>
      </c>
    </row>
    <row r="66" spans="1:15" ht="126">
      <c r="A66" s="52">
        <v>60</v>
      </c>
      <c r="B66" s="27" t="s">
        <v>197</v>
      </c>
      <c r="C66" s="31">
        <f t="shared" si="18"/>
        <v>79057300</v>
      </c>
      <c r="D66" s="31">
        <f aca="true" t="shared" si="32" ref="D66:N66">D67</f>
        <v>0</v>
      </c>
      <c r="E66" s="31">
        <f t="shared" si="32"/>
        <v>0</v>
      </c>
      <c r="F66" s="31">
        <f t="shared" si="32"/>
        <v>0</v>
      </c>
      <c r="G66" s="31">
        <f t="shared" si="32"/>
        <v>0</v>
      </c>
      <c r="H66" s="31">
        <f t="shared" si="32"/>
        <v>0</v>
      </c>
      <c r="I66" s="31">
        <f t="shared" si="32"/>
        <v>0</v>
      </c>
      <c r="J66" s="75">
        <f t="shared" si="32"/>
        <v>7905700</v>
      </c>
      <c r="K66" s="75">
        <f t="shared" si="32"/>
        <v>23717200</v>
      </c>
      <c r="L66" s="60">
        <f t="shared" si="32"/>
        <v>23717200</v>
      </c>
      <c r="M66" s="60">
        <f t="shared" si="32"/>
        <v>23717200</v>
      </c>
      <c r="N66" s="31">
        <f t="shared" si="32"/>
        <v>0</v>
      </c>
      <c r="O66" s="29"/>
    </row>
    <row r="67" spans="1:15" ht="15.75">
      <c r="A67" s="52">
        <v>61</v>
      </c>
      <c r="B67" s="27" t="s">
        <v>0</v>
      </c>
      <c r="C67" s="31">
        <f t="shared" si="18"/>
        <v>79057300</v>
      </c>
      <c r="D67" s="31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75">
        <v>7905700</v>
      </c>
      <c r="K67" s="75">
        <v>23717200</v>
      </c>
      <c r="L67" s="60">
        <v>23717200</v>
      </c>
      <c r="M67" s="60">
        <v>23717200</v>
      </c>
      <c r="N67" s="60">
        <v>0</v>
      </c>
      <c r="O67" s="29" t="s">
        <v>198</v>
      </c>
    </row>
    <row r="68" spans="1:15" ht="105" customHeight="1">
      <c r="A68" s="52">
        <v>62</v>
      </c>
      <c r="B68" s="27" t="s">
        <v>201</v>
      </c>
      <c r="C68" s="31">
        <f t="shared" si="18"/>
        <v>59623800</v>
      </c>
      <c r="D68" s="75">
        <f aca="true" t="shared" si="33" ref="D68:I68">D69</f>
        <v>0</v>
      </c>
      <c r="E68" s="75">
        <f t="shared" si="33"/>
        <v>0</v>
      </c>
      <c r="F68" s="75">
        <f t="shared" si="33"/>
        <v>0</v>
      </c>
      <c r="G68" s="75">
        <f t="shared" si="33"/>
        <v>0</v>
      </c>
      <c r="H68" s="75">
        <f t="shared" si="33"/>
        <v>0</v>
      </c>
      <c r="I68" s="75">
        <f t="shared" si="33"/>
        <v>0</v>
      </c>
      <c r="J68" s="75">
        <f>J69</f>
        <v>5600000</v>
      </c>
      <c r="K68" s="75">
        <f>K69</f>
        <v>17577100</v>
      </c>
      <c r="L68" s="75">
        <f>L69</f>
        <v>18524000</v>
      </c>
      <c r="M68" s="75">
        <f>M69</f>
        <v>17922700</v>
      </c>
      <c r="N68" s="75">
        <f>N69</f>
        <v>0</v>
      </c>
      <c r="O68" s="29"/>
    </row>
    <row r="69" spans="1:15" ht="15.75">
      <c r="A69" s="52">
        <v>63</v>
      </c>
      <c r="B69" s="27" t="s">
        <v>0</v>
      </c>
      <c r="C69" s="31">
        <f t="shared" si="18"/>
        <v>59623800</v>
      </c>
      <c r="D69" s="31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75">
        <v>5600000</v>
      </c>
      <c r="K69" s="75">
        <v>17577100</v>
      </c>
      <c r="L69" s="60">
        <v>18524000</v>
      </c>
      <c r="M69" s="60">
        <v>17922700</v>
      </c>
      <c r="N69" s="60">
        <v>0</v>
      </c>
      <c r="O69" s="29" t="s">
        <v>59</v>
      </c>
    </row>
    <row r="70" spans="1:15" ht="18.75">
      <c r="A70" s="52">
        <v>64</v>
      </c>
      <c r="B70" s="88" t="s">
        <v>147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31.5">
      <c r="A71" s="52">
        <v>65</v>
      </c>
      <c r="B71" s="27" t="s">
        <v>18</v>
      </c>
      <c r="C71" s="31">
        <f>C72+C73</f>
        <v>217139870.08999997</v>
      </c>
      <c r="D71" s="31">
        <f aca="true" t="shared" si="34" ref="D71:K71">D72+D73</f>
        <v>17368007.12</v>
      </c>
      <c r="E71" s="60">
        <f t="shared" si="34"/>
        <v>17395626.74</v>
      </c>
      <c r="F71" s="60">
        <f t="shared" si="34"/>
        <v>15418779.09</v>
      </c>
      <c r="G71" s="60">
        <f t="shared" si="34"/>
        <v>18195319</v>
      </c>
      <c r="H71" s="60">
        <f t="shared" si="34"/>
        <v>20700076.1</v>
      </c>
      <c r="I71" s="60">
        <f t="shared" si="34"/>
        <v>20106412</v>
      </c>
      <c r="J71" s="75">
        <f>J72+J73</f>
        <v>21141651.240000002</v>
      </c>
      <c r="K71" s="75">
        <f t="shared" si="34"/>
        <v>21703499.7</v>
      </c>
      <c r="L71" s="60">
        <f>L72+L73</f>
        <v>21703499.7</v>
      </c>
      <c r="M71" s="60">
        <f>M72+M73</f>
        <v>21703499.7</v>
      </c>
      <c r="N71" s="60">
        <f>N72+N73</f>
        <v>21703499.7</v>
      </c>
      <c r="O71" s="29"/>
    </row>
    <row r="72" spans="1:15" ht="15.75">
      <c r="A72" s="52">
        <v>66</v>
      </c>
      <c r="B72" s="27" t="s">
        <v>2</v>
      </c>
      <c r="C72" s="31">
        <f>D72+E72+F72+G72+H72+I72+J72+K72+L72+M72+N72</f>
        <v>215358570.08999997</v>
      </c>
      <c r="D72" s="60">
        <f>D75+D79+D84</f>
        <v>17368007.12</v>
      </c>
      <c r="E72" s="60">
        <f aca="true" t="shared" si="35" ref="E72:N72">E75+E79+E84</f>
        <v>17395626.74</v>
      </c>
      <c r="F72" s="60">
        <f t="shared" si="35"/>
        <v>15418779.09</v>
      </c>
      <c r="G72" s="60">
        <f t="shared" si="35"/>
        <v>17058119</v>
      </c>
      <c r="H72" s="60">
        <f t="shared" si="35"/>
        <v>20175476.1</v>
      </c>
      <c r="I72" s="60">
        <f t="shared" si="35"/>
        <v>20106412</v>
      </c>
      <c r="J72" s="75">
        <f t="shared" si="35"/>
        <v>21022151.240000002</v>
      </c>
      <c r="K72" s="75">
        <f t="shared" si="35"/>
        <v>21703499.7</v>
      </c>
      <c r="L72" s="60">
        <f t="shared" si="35"/>
        <v>21703499.7</v>
      </c>
      <c r="M72" s="60">
        <f t="shared" si="35"/>
        <v>21703499.7</v>
      </c>
      <c r="N72" s="60">
        <f t="shared" si="35"/>
        <v>21703499.7</v>
      </c>
      <c r="O72" s="29"/>
    </row>
    <row r="73" spans="1:15" ht="15.75">
      <c r="A73" s="52">
        <v>67</v>
      </c>
      <c r="B73" s="27" t="s">
        <v>1</v>
      </c>
      <c r="C73" s="31">
        <f>D73+E73+F73+G73+H73+I73+J73+K73+L73+M73+N73</f>
        <v>1781300</v>
      </c>
      <c r="D73" s="31">
        <f aca="true" t="shared" si="36" ref="D73:K73">D77+D80+D82</f>
        <v>0</v>
      </c>
      <c r="E73" s="60">
        <f t="shared" si="36"/>
        <v>0</v>
      </c>
      <c r="F73" s="60">
        <f t="shared" si="36"/>
        <v>0</v>
      </c>
      <c r="G73" s="60">
        <f t="shared" si="36"/>
        <v>1137200</v>
      </c>
      <c r="H73" s="60">
        <f t="shared" si="36"/>
        <v>524600</v>
      </c>
      <c r="I73" s="60">
        <f t="shared" si="36"/>
        <v>0</v>
      </c>
      <c r="J73" s="75">
        <f>J77+J80+J82</f>
        <v>119500</v>
      </c>
      <c r="K73" s="75">
        <f t="shared" si="36"/>
        <v>0</v>
      </c>
      <c r="L73" s="60">
        <f>L77+L80+L82</f>
        <v>0</v>
      </c>
      <c r="M73" s="60">
        <f>M77+M80+M82</f>
        <v>0</v>
      </c>
      <c r="N73" s="60">
        <f>N77+N80+N82</f>
        <v>0</v>
      </c>
      <c r="O73" s="29"/>
    </row>
    <row r="74" spans="1:15" ht="78.75">
      <c r="A74" s="52">
        <v>68</v>
      </c>
      <c r="B74" s="27" t="s">
        <v>78</v>
      </c>
      <c r="C74" s="31">
        <f>D74+E74+F74+G74+H74+I74+J74+K74+L74+M74+N74</f>
        <v>199559217.62999997</v>
      </c>
      <c r="D74" s="31">
        <f>D75</f>
        <v>17368007.12</v>
      </c>
      <c r="E74" s="60">
        <f aca="true" t="shared" si="37" ref="E74:N76">E75</f>
        <v>17395626.74</v>
      </c>
      <c r="F74" s="60">
        <f t="shared" si="37"/>
        <v>15418779.09</v>
      </c>
      <c r="G74" s="60">
        <f t="shared" si="37"/>
        <v>17058119</v>
      </c>
      <c r="H74" s="60">
        <f t="shared" si="37"/>
        <v>20175476.1</v>
      </c>
      <c r="I74" s="60">
        <f t="shared" si="37"/>
        <v>20106412</v>
      </c>
      <c r="J74" s="75">
        <f t="shared" si="37"/>
        <v>20464038.78</v>
      </c>
      <c r="K74" s="75">
        <f t="shared" si="37"/>
        <v>17893189.7</v>
      </c>
      <c r="L74" s="60">
        <f t="shared" si="37"/>
        <v>17893189.7</v>
      </c>
      <c r="M74" s="60">
        <f t="shared" si="37"/>
        <v>17893189.7</v>
      </c>
      <c r="N74" s="60">
        <f t="shared" si="37"/>
        <v>17893189.7</v>
      </c>
      <c r="O74" s="29" t="s">
        <v>168</v>
      </c>
    </row>
    <row r="75" spans="1:15" ht="15.75">
      <c r="A75" s="52">
        <v>69</v>
      </c>
      <c r="B75" s="27" t="s">
        <v>2</v>
      </c>
      <c r="C75" s="31">
        <f aca="true" t="shared" si="38" ref="C75:C84">D75+E75+F75+G75+H75+I75+J75+K75+L75+M75+N75</f>
        <v>199559217.62999997</v>
      </c>
      <c r="D75" s="31">
        <v>17368007.12</v>
      </c>
      <c r="E75" s="60">
        <v>17395626.74</v>
      </c>
      <c r="F75" s="60">
        <v>15418779.09</v>
      </c>
      <c r="G75" s="60">
        <v>17058119</v>
      </c>
      <c r="H75" s="60">
        <v>20175476.1</v>
      </c>
      <c r="I75" s="60">
        <v>20106412</v>
      </c>
      <c r="J75" s="75">
        <v>20464038.78</v>
      </c>
      <c r="K75" s="75">
        <v>17893189.7</v>
      </c>
      <c r="L75" s="60">
        <v>17893189.7</v>
      </c>
      <c r="M75" s="60">
        <v>17893189.7</v>
      </c>
      <c r="N75" s="60">
        <v>17893189.7</v>
      </c>
      <c r="O75" s="29"/>
    </row>
    <row r="76" spans="1:15" ht="94.5">
      <c r="A76" s="52">
        <v>70</v>
      </c>
      <c r="B76" s="27" t="s">
        <v>129</v>
      </c>
      <c r="C76" s="31">
        <f t="shared" si="38"/>
        <v>1137200</v>
      </c>
      <c r="D76" s="31">
        <f>D77</f>
        <v>0</v>
      </c>
      <c r="E76" s="60">
        <f t="shared" si="37"/>
        <v>0</v>
      </c>
      <c r="F76" s="60">
        <f t="shared" si="37"/>
        <v>0</v>
      </c>
      <c r="G76" s="60">
        <f t="shared" si="37"/>
        <v>1137200</v>
      </c>
      <c r="H76" s="60">
        <f t="shared" si="37"/>
        <v>0</v>
      </c>
      <c r="I76" s="60">
        <f t="shared" si="37"/>
        <v>0</v>
      </c>
      <c r="J76" s="75">
        <f t="shared" si="37"/>
        <v>0</v>
      </c>
      <c r="K76" s="75">
        <f t="shared" si="37"/>
        <v>0</v>
      </c>
      <c r="L76" s="60">
        <f t="shared" si="37"/>
        <v>0</v>
      </c>
      <c r="M76" s="60">
        <f t="shared" si="37"/>
        <v>0</v>
      </c>
      <c r="N76" s="60">
        <f t="shared" si="37"/>
        <v>0</v>
      </c>
      <c r="O76" s="29" t="s">
        <v>168</v>
      </c>
    </row>
    <row r="77" spans="1:15" ht="15.75">
      <c r="A77" s="52">
        <v>71</v>
      </c>
      <c r="B77" s="27" t="s">
        <v>1</v>
      </c>
      <c r="C77" s="31">
        <f t="shared" si="38"/>
        <v>1137200</v>
      </c>
      <c r="D77" s="31">
        <v>0</v>
      </c>
      <c r="E77" s="60">
        <v>0</v>
      </c>
      <c r="F77" s="60">
        <v>0</v>
      </c>
      <c r="G77" s="60">
        <v>1137200</v>
      </c>
      <c r="H77" s="60">
        <v>0</v>
      </c>
      <c r="I77" s="60">
        <v>0</v>
      </c>
      <c r="J77" s="75">
        <v>0</v>
      </c>
      <c r="K77" s="75">
        <v>0</v>
      </c>
      <c r="L77" s="60">
        <v>0</v>
      </c>
      <c r="M77" s="60">
        <v>0</v>
      </c>
      <c r="N77" s="60">
        <v>0</v>
      </c>
      <c r="O77" s="29"/>
    </row>
    <row r="78" spans="1:15" ht="84" customHeight="1">
      <c r="A78" s="52">
        <v>72</v>
      </c>
      <c r="B78" s="27" t="s">
        <v>136</v>
      </c>
      <c r="C78" s="31">
        <f t="shared" si="38"/>
        <v>295300</v>
      </c>
      <c r="D78" s="60">
        <f>D80+D79</f>
        <v>0</v>
      </c>
      <c r="E78" s="60">
        <f aca="true" t="shared" si="39" ref="E78:N78">E80+E79</f>
        <v>0</v>
      </c>
      <c r="F78" s="60">
        <f t="shared" si="39"/>
        <v>0</v>
      </c>
      <c r="G78" s="60">
        <f t="shared" si="39"/>
        <v>0</v>
      </c>
      <c r="H78" s="60">
        <f t="shared" si="39"/>
        <v>124600</v>
      </c>
      <c r="I78" s="60">
        <f t="shared" si="39"/>
        <v>0</v>
      </c>
      <c r="J78" s="75">
        <f t="shared" si="39"/>
        <v>170700</v>
      </c>
      <c r="K78" s="75">
        <f t="shared" si="39"/>
        <v>0</v>
      </c>
      <c r="L78" s="60">
        <f t="shared" si="39"/>
        <v>0</v>
      </c>
      <c r="M78" s="60">
        <f t="shared" si="39"/>
        <v>0</v>
      </c>
      <c r="N78" s="60">
        <f t="shared" si="39"/>
        <v>0</v>
      </c>
      <c r="O78" s="29" t="s">
        <v>169</v>
      </c>
    </row>
    <row r="79" spans="1:15" ht="16.5" customHeight="1">
      <c r="A79" s="52">
        <v>73</v>
      </c>
      <c r="B79" s="27" t="s">
        <v>140</v>
      </c>
      <c r="C79" s="31">
        <f t="shared" si="38"/>
        <v>51200</v>
      </c>
      <c r="D79" s="31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75">
        <v>51200</v>
      </c>
      <c r="K79" s="75">
        <v>0</v>
      </c>
      <c r="L79" s="60">
        <v>0</v>
      </c>
      <c r="M79" s="60">
        <v>0</v>
      </c>
      <c r="N79" s="60">
        <v>0</v>
      </c>
      <c r="O79" s="29"/>
    </row>
    <row r="80" spans="1:15" ht="15.75">
      <c r="A80" s="52">
        <v>74</v>
      </c>
      <c r="B80" s="27" t="s">
        <v>1</v>
      </c>
      <c r="C80" s="31">
        <f t="shared" si="38"/>
        <v>244100</v>
      </c>
      <c r="D80" s="31">
        <v>0</v>
      </c>
      <c r="E80" s="60">
        <v>0</v>
      </c>
      <c r="F80" s="60">
        <v>0</v>
      </c>
      <c r="G80" s="60">
        <v>0</v>
      </c>
      <c r="H80" s="60">
        <v>124600</v>
      </c>
      <c r="I80" s="60">
        <v>0</v>
      </c>
      <c r="J80" s="75">
        <v>119500</v>
      </c>
      <c r="K80" s="75">
        <v>0</v>
      </c>
      <c r="L80" s="60">
        <v>0</v>
      </c>
      <c r="M80" s="60">
        <v>0</v>
      </c>
      <c r="N80" s="60">
        <v>0</v>
      </c>
      <c r="O80" s="29"/>
    </row>
    <row r="81" spans="1:15" ht="63">
      <c r="A81" s="52">
        <v>75</v>
      </c>
      <c r="B81" s="27" t="s">
        <v>142</v>
      </c>
      <c r="C81" s="31">
        <f t="shared" si="38"/>
        <v>400000</v>
      </c>
      <c r="D81" s="31">
        <f aca="true" t="shared" si="40" ref="D81:N81">D82</f>
        <v>0</v>
      </c>
      <c r="E81" s="60">
        <f t="shared" si="40"/>
        <v>0</v>
      </c>
      <c r="F81" s="60">
        <f t="shared" si="40"/>
        <v>0</v>
      </c>
      <c r="G81" s="60">
        <f t="shared" si="40"/>
        <v>0</v>
      </c>
      <c r="H81" s="60">
        <f t="shared" si="40"/>
        <v>400000</v>
      </c>
      <c r="I81" s="60">
        <f t="shared" si="40"/>
        <v>0</v>
      </c>
      <c r="J81" s="75">
        <f t="shared" si="40"/>
        <v>0</v>
      </c>
      <c r="K81" s="75">
        <f t="shared" si="40"/>
        <v>0</v>
      </c>
      <c r="L81" s="60">
        <f t="shared" si="40"/>
        <v>0</v>
      </c>
      <c r="M81" s="60">
        <f t="shared" si="40"/>
        <v>0</v>
      </c>
      <c r="N81" s="60">
        <f t="shared" si="40"/>
        <v>0</v>
      </c>
      <c r="O81" s="29" t="s">
        <v>169</v>
      </c>
    </row>
    <row r="82" spans="1:15" ht="15.75">
      <c r="A82" s="52">
        <v>76</v>
      </c>
      <c r="B82" s="27" t="s">
        <v>1</v>
      </c>
      <c r="C82" s="31">
        <f t="shared" si="38"/>
        <v>400000</v>
      </c>
      <c r="D82" s="31">
        <v>0</v>
      </c>
      <c r="E82" s="60">
        <v>0</v>
      </c>
      <c r="F82" s="60">
        <v>0</v>
      </c>
      <c r="G82" s="60">
        <v>0</v>
      </c>
      <c r="H82" s="60">
        <v>400000</v>
      </c>
      <c r="I82" s="60">
        <v>0</v>
      </c>
      <c r="J82" s="75">
        <v>0</v>
      </c>
      <c r="K82" s="75">
        <v>0</v>
      </c>
      <c r="L82" s="60">
        <v>0</v>
      </c>
      <c r="M82" s="60">
        <v>0</v>
      </c>
      <c r="N82" s="60">
        <v>0</v>
      </c>
      <c r="O82" s="29"/>
    </row>
    <row r="83" spans="1:15" s="73" customFormat="1" ht="63">
      <c r="A83" s="52">
        <v>77</v>
      </c>
      <c r="B83" s="74" t="s">
        <v>185</v>
      </c>
      <c r="C83" s="31">
        <f t="shared" si="38"/>
        <v>15748152.46</v>
      </c>
      <c r="D83" s="60">
        <f>D84</f>
        <v>0</v>
      </c>
      <c r="E83" s="60">
        <f aca="true" t="shared" si="41" ref="E83:N83">E84</f>
        <v>0</v>
      </c>
      <c r="F83" s="60">
        <f t="shared" si="41"/>
        <v>0</v>
      </c>
      <c r="G83" s="60">
        <f t="shared" si="41"/>
        <v>0</v>
      </c>
      <c r="H83" s="60">
        <f t="shared" si="41"/>
        <v>0</v>
      </c>
      <c r="I83" s="60">
        <f t="shared" si="41"/>
        <v>0</v>
      </c>
      <c r="J83" s="75">
        <f t="shared" si="41"/>
        <v>506912.46</v>
      </c>
      <c r="K83" s="75">
        <f t="shared" si="41"/>
        <v>3810310</v>
      </c>
      <c r="L83" s="60">
        <f t="shared" si="41"/>
        <v>3810310</v>
      </c>
      <c r="M83" s="60">
        <f t="shared" si="41"/>
        <v>3810310</v>
      </c>
      <c r="N83" s="60">
        <f t="shared" si="41"/>
        <v>3810310</v>
      </c>
      <c r="O83" s="72"/>
    </row>
    <row r="84" spans="1:15" s="73" customFormat="1" ht="15.75">
      <c r="A84" s="52">
        <v>78</v>
      </c>
      <c r="B84" s="74" t="s">
        <v>2</v>
      </c>
      <c r="C84" s="31">
        <f t="shared" si="38"/>
        <v>15748152.46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75">
        <v>506912.46</v>
      </c>
      <c r="K84" s="75">
        <v>3810310</v>
      </c>
      <c r="L84" s="60">
        <v>3810310</v>
      </c>
      <c r="M84" s="60">
        <v>3810310</v>
      </c>
      <c r="N84" s="60">
        <v>3810310</v>
      </c>
      <c r="O84" s="72" t="s">
        <v>184</v>
      </c>
    </row>
    <row r="85" spans="1:15" ht="36.75" customHeight="1">
      <c r="A85" s="52">
        <v>79</v>
      </c>
      <c r="B85" s="88" t="s">
        <v>182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31.5">
      <c r="A86" s="52">
        <v>80</v>
      </c>
      <c r="B86" s="27" t="s">
        <v>6</v>
      </c>
      <c r="C86" s="31">
        <f>C87+C88</f>
        <v>152816676.29</v>
      </c>
      <c r="D86" s="31">
        <f>D87+D88</f>
        <v>11495788</v>
      </c>
      <c r="E86" s="60">
        <f aca="true" t="shared" si="42" ref="E86:K86">E87+E88</f>
        <v>12608680</v>
      </c>
      <c r="F86" s="60">
        <f t="shared" si="42"/>
        <v>12862532.66</v>
      </c>
      <c r="G86" s="60">
        <f t="shared" si="42"/>
        <v>13892775</v>
      </c>
      <c r="H86" s="60">
        <f t="shared" si="42"/>
        <v>17844296.98</v>
      </c>
      <c r="I86" s="60">
        <f t="shared" si="42"/>
        <v>19889636</v>
      </c>
      <c r="J86" s="75">
        <f>J87+J88</f>
        <v>17623692.65</v>
      </c>
      <c r="K86" s="75">
        <f t="shared" si="42"/>
        <v>16814995</v>
      </c>
      <c r="L86" s="60">
        <f>L87+L88</f>
        <v>9903160</v>
      </c>
      <c r="M86" s="60">
        <f>M87+M88</f>
        <v>9940560</v>
      </c>
      <c r="N86" s="60">
        <f>N87+N88</f>
        <v>9940560</v>
      </c>
      <c r="O86" s="29"/>
    </row>
    <row r="87" spans="1:15" ht="15.75">
      <c r="A87" s="52">
        <v>81</v>
      </c>
      <c r="B87" s="27" t="s">
        <v>1</v>
      </c>
      <c r="C87" s="31">
        <f>D87+E87+F87+G87+H87+I87+J87+K87+L87+M87+N87</f>
        <v>59599200</v>
      </c>
      <c r="D87" s="31">
        <f>D92</f>
        <v>7733500</v>
      </c>
      <c r="E87" s="60">
        <f>E92+E97</f>
        <v>8255900</v>
      </c>
      <c r="F87" s="60">
        <f>F92+F97</f>
        <v>8255900</v>
      </c>
      <c r="G87" s="60">
        <f>G92+G97</f>
        <v>5923200</v>
      </c>
      <c r="H87" s="60">
        <f>H92+H97</f>
        <v>6153800</v>
      </c>
      <c r="I87" s="60">
        <f aca="true" t="shared" si="43" ref="I87:N87">I92+I97</f>
        <v>7391300</v>
      </c>
      <c r="J87" s="75">
        <f t="shared" si="43"/>
        <v>4652500</v>
      </c>
      <c r="K87" s="75">
        <f t="shared" si="43"/>
        <v>8353000</v>
      </c>
      <c r="L87" s="60">
        <f t="shared" si="43"/>
        <v>935100</v>
      </c>
      <c r="M87" s="60">
        <f t="shared" si="43"/>
        <v>972500</v>
      </c>
      <c r="N87" s="60">
        <f t="shared" si="43"/>
        <v>972500</v>
      </c>
      <c r="O87" s="29"/>
    </row>
    <row r="88" spans="1:15" ht="15.75">
      <c r="A88" s="52">
        <v>82</v>
      </c>
      <c r="B88" s="27" t="s">
        <v>2</v>
      </c>
      <c r="C88" s="31">
        <f aca="true" t="shared" si="44" ref="C88:C97">D88+E88+F88+G88+H88+I88+J88+K88+L88+M88+N88</f>
        <v>93217476.28999999</v>
      </c>
      <c r="D88" s="31">
        <f>D90+D93</f>
        <v>3762288</v>
      </c>
      <c r="E88" s="60">
        <f>E90+E93</f>
        <v>4352780</v>
      </c>
      <c r="F88" s="60">
        <f>F90+F93</f>
        <v>4606632.66</v>
      </c>
      <c r="G88" s="60">
        <f>G90+G93</f>
        <v>7969575</v>
      </c>
      <c r="H88" s="60">
        <f aca="true" t="shared" si="45" ref="H88:N88">H90+H93+H95</f>
        <v>11690496.98</v>
      </c>
      <c r="I88" s="60">
        <f t="shared" si="45"/>
        <v>12498336</v>
      </c>
      <c r="J88" s="75">
        <f t="shared" si="45"/>
        <v>12971192.65</v>
      </c>
      <c r="K88" s="75">
        <f t="shared" si="45"/>
        <v>8461995</v>
      </c>
      <c r="L88" s="60">
        <f t="shared" si="45"/>
        <v>8968060</v>
      </c>
      <c r="M88" s="60">
        <f t="shared" si="45"/>
        <v>8968060</v>
      </c>
      <c r="N88" s="60">
        <f t="shared" si="45"/>
        <v>8968060</v>
      </c>
      <c r="O88" s="29"/>
    </row>
    <row r="89" spans="1:15" ht="63">
      <c r="A89" s="52">
        <v>83</v>
      </c>
      <c r="B89" s="27" t="s">
        <v>79</v>
      </c>
      <c r="C89" s="31">
        <f t="shared" si="44"/>
        <v>29767690.3</v>
      </c>
      <c r="D89" s="31">
        <f aca="true" t="shared" si="46" ref="D89:N89">D90</f>
        <v>1302070</v>
      </c>
      <c r="E89" s="60">
        <f t="shared" si="46"/>
        <v>1811510</v>
      </c>
      <c r="F89" s="60">
        <f t="shared" si="46"/>
        <v>2009408</v>
      </c>
      <c r="G89" s="60">
        <f t="shared" si="46"/>
        <v>2177700</v>
      </c>
      <c r="H89" s="60">
        <f t="shared" si="46"/>
        <v>2376216</v>
      </c>
      <c r="I89" s="60">
        <f t="shared" si="46"/>
        <v>2563651</v>
      </c>
      <c r="J89" s="75">
        <f t="shared" si="46"/>
        <v>4158895.3</v>
      </c>
      <c r="K89" s="75">
        <f t="shared" si="46"/>
        <v>3342060</v>
      </c>
      <c r="L89" s="60">
        <f t="shared" si="46"/>
        <v>3342060</v>
      </c>
      <c r="M89" s="60">
        <f t="shared" si="46"/>
        <v>3342060</v>
      </c>
      <c r="N89" s="60">
        <f t="shared" si="46"/>
        <v>3342060</v>
      </c>
      <c r="O89" s="29" t="s">
        <v>170</v>
      </c>
    </row>
    <row r="90" spans="1:15" ht="15.75">
      <c r="A90" s="52">
        <v>84</v>
      </c>
      <c r="B90" s="27" t="s">
        <v>2</v>
      </c>
      <c r="C90" s="31">
        <f t="shared" si="44"/>
        <v>29767690.3</v>
      </c>
      <c r="D90" s="31">
        <v>1302070</v>
      </c>
      <c r="E90" s="60">
        <v>1811510</v>
      </c>
      <c r="F90" s="60">
        <v>2009408</v>
      </c>
      <c r="G90" s="60">
        <v>2177700</v>
      </c>
      <c r="H90" s="60">
        <v>2376216</v>
      </c>
      <c r="I90" s="60">
        <v>2563651</v>
      </c>
      <c r="J90" s="75">
        <v>4158895.3</v>
      </c>
      <c r="K90" s="75">
        <v>3342060</v>
      </c>
      <c r="L90" s="60">
        <v>3342060</v>
      </c>
      <c r="M90" s="60">
        <v>3342060</v>
      </c>
      <c r="N90" s="60">
        <v>3342060</v>
      </c>
      <c r="O90" s="29"/>
    </row>
    <row r="91" spans="1:15" ht="78.75">
      <c r="A91" s="52">
        <v>85</v>
      </c>
      <c r="B91" s="27" t="s">
        <v>80</v>
      </c>
      <c r="C91" s="31">
        <f t="shared" si="44"/>
        <v>101740785.41</v>
      </c>
      <c r="D91" s="31">
        <f>D92+D93</f>
        <v>10193718</v>
      </c>
      <c r="E91" s="60">
        <f aca="true" t="shared" si="47" ref="E91:N91">E92+E93</f>
        <v>10797170</v>
      </c>
      <c r="F91" s="60">
        <f t="shared" si="47"/>
        <v>10853124.66</v>
      </c>
      <c r="G91" s="60">
        <f t="shared" si="47"/>
        <v>11715075</v>
      </c>
      <c r="H91" s="60">
        <f t="shared" si="47"/>
        <v>12469016.05</v>
      </c>
      <c r="I91" s="60">
        <f t="shared" si="47"/>
        <v>11591200</v>
      </c>
      <c r="J91" s="75">
        <f>J92+J93</f>
        <v>4669746.7</v>
      </c>
      <c r="K91" s="75">
        <f t="shared" si="47"/>
        <v>12573735</v>
      </c>
      <c r="L91" s="60">
        <f t="shared" si="47"/>
        <v>5626000</v>
      </c>
      <c r="M91" s="60">
        <f t="shared" si="47"/>
        <v>5626000</v>
      </c>
      <c r="N91" s="60">
        <f t="shared" si="47"/>
        <v>5626000</v>
      </c>
      <c r="O91" s="29" t="s">
        <v>170</v>
      </c>
    </row>
    <row r="92" spans="1:15" ht="15.75">
      <c r="A92" s="52">
        <v>86</v>
      </c>
      <c r="B92" s="27" t="s">
        <v>1</v>
      </c>
      <c r="C92" s="31">
        <f t="shared" si="44"/>
        <v>54125400</v>
      </c>
      <c r="D92" s="31">
        <v>7733500</v>
      </c>
      <c r="E92" s="60">
        <v>8255900</v>
      </c>
      <c r="F92" s="60">
        <v>8255900</v>
      </c>
      <c r="G92" s="60">
        <v>5923200</v>
      </c>
      <c r="H92" s="60">
        <v>6153800</v>
      </c>
      <c r="I92" s="60">
        <v>6587300</v>
      </c>
      <c r="J92" s="75">
        <v>3762000</v>
      </c>
      <c r="K92" s="75">
        <v>7453800</v>
      </c>
      <c r="L92" s="60">
        <v>0</v>
      </c>
      <c r="M92" s="60">
        <v>0</v>
      </c>
      <c r="N92" s="60">
        <v>0</v>
      </c>
      <c r="O92" s="29"/>
    </row>
    <row r="93" spans="1:15" ht="15.75">
      <c r="A93" s="52">
        <v>87</v>
      </c>
      <c r="B93" s="27" t="s">
        <v>2</v>
      </c>
      <c r="C93" s="31">
        <f t="shared" si="44"/>
        <v>47615385.41</v>
      </c>
      <c r="D93" s="31">
        <v>2460218</v>
      </c>
      <c r="E93" s="60">
        <v>2541270</v>
      </c>
      <c r="F93" s="60">
        <v>2597224.66</v>
      </c>
      <c r="G93" s="60">
        <v>5791875</v>
      </c>
      <c r="H93" s="60">
        <v>6315216.05</v>
      </c>
      <c r="I93" s="60">
        <v>5003900</v>
      </c>
      <c r="J93" s="75">
        <v>907746.7</v>
      </c>
      <c r="K93" s="75">
        <v>5119935</v>
      </c>
      <c r="L93" s="60">
        <v>5626000</v>
      </c>
      <c r="M93" s="60">
        <v>5626000</v>
      </c>
      <c r="N93" s="60">
        <v>5626000</v>
      </c>
      <c r="O93" s="29"/>
    </row>
    <row r="94" spans="1:15" ht="78.75">
      <c r="A94" s="52">
        <v>88</v>
      </c>
      <c r="B94" s="27" t="s">
        <v>149</v>
      </c>
      <c r="C94" s="31">
        <f t="shared" si="44"/>
        <v>15834400.58</v>
      </c>
      <c r="D94" s="31">
        <f aca="true" t="shared" si="48" ref="D94:N94">D95</f>
        <v>0</v>
      </c>
      <c r="E94" s="60">
        <f t="shared" si="48"/>
        <v>0</v>
      </c>
      <c r="F94" s="60">
        <f t="shared" si="48"/>
        <v>0</v>
      </c>
      <c r="G94" s="60">
        <f t="shared" si="48"/>
        <v>0</v>
      </c>
      <c r="H94" s="60">
        <f t="shared" si="48"/>
        <v>2999064.93</v>
      </c>
      <c r="I94" s="60">
        <f t="shared" si="48"/>
        <v>4930785</v>
      </c>
      <c r="J94" s="75">
        <f t="shared" si="48"/>
        <v>7904550.65</v>
      </c>
      <c r="K94" s="75">
        <f t="shared" si="48"/>
        <v>0</v>
      </c>
      <c r="L94" s="60">
        <f t="shared" si="48"/>
        <v>0</v>
      </c>
      <c r="M94" s="60">
        <f t="shared" si="48"/>
        <v>0</v>
      </c>
      <c r="N94" s="60">
        <f t="shared" si="48"/>
        <v>0</v>
      </c>
      <c r="O94" s="29" t="s">
        <v>170</v>
      </c>
    </row>
    <row r="95" spans="1:15" ht="15.75">
      <c r="A95" s="52">
        <v>89</v>
      </c>
      <c r="B95" s="27" t="s">
        <v>2</v>
      </c>
      <c r="C95" s="31">
        <f t="shared" si="44"/>
        <v>15834400.58</v>
      </c>
      <c r="D95" s="31">
        <v>0</v>
      </c>
      <c r="E95" s="60">
        <v>0</v>
      </c>
      <c r="F95" s="60">
        <v>0</v>
      </c>
      <c r="G95" s="60">
        <v>0</v>
      </c>
      <c r="H95" s="60">
        <v>2999064.93</v>
      </c>
      <c r="I95" s="60">
        <v>4930785</v>
      </c>
      <c r="J95" s="75">
        <v>7904550.65</v>
      </c>
      <c r="K95" s="75">
        <v>0</v>
      </c>
      <c r="L95" s="60">
        <v>0</v>
      </c>
      <c r="M95" s="60">
        <v>0</v>
      </c>
      <c r="N95" s="60">
        <v>0</v>
      </c>
      <c r="O95" s="29"/>
    </row>
    <row r="96" spans="1:15" ht="204.75">
      <c r="A96" s="52">
        <v>90</v>
      </c>
      <c r="B96" s="27" t="s">
        <v>150</v>
      </c>
      <c r="C96" s="31">
        <f t="shared" si="44"/>
        <v>5473800</v>
      </c>
      <c r="D96" s="31">
        <f aca="true" t="shared" si="49" ref="D96:L96">D97</f>
        <v>0</v>
      </c>
      <c r="E96" s="31">
        <f t="shared" si="49"/>
        <v>0</v>
      </c>
      <c r="F96" s="31">
        <f t="shared" si="49"/>
        <v>0</v>
      </c>
      <c r="G96" s="31">
        <f t="shared" si="49"/>
        <v>0</v>
      </c>
      <c r="H96" s="31">
        <f t="shared" si="49"/>
        <v>0</v>
      </c>
      <c r="I96" s="31">
        <f t="shared" si="49"/>
        <v>804000</v>
      </c>
      <c r="J96" s="75">
        <f t="shared" si="49"/>
        <v>890500</v>
      </c>
      <c r="K96" s="78">
        <f t="shared" si="49"/>
        <v>899200</v>
      </c>
      <c r="L96" s="31">
        <f t="shared" si="49"/>
        <v>935100</v>
      </c>
      <c r="M96" s="31">
        <f>M97</f>
        <v>972500</v>
      </c>
      <c r="N96" s="31">
        <f>N97</f>
        <v>972500</v>
      </c>
      <c r="O96" s="29" t="s">
        <v>170</v>
      </c>
    </row>
    <row r="97" spans="1:15" ht="15.75">
      <c r="A97" s="52">
        <v>91</v>
      </c>
      <c r="B97" s="27" t="s">
        <v>100</v>
      </c>
      <c r="C97" s="31">
        <f t="shared" si="44"/>
        <v>5473800</v>
      </c>
      <c r="D97" s="31">
        <v>0</v>
      </c>
      <c r="E97" s="60">
        <v>0</v>
      </c>
      <c r="F97" s="60">
        <v>0</v>
      </c>
      <c r="G97" s="60">
        <v>0</v>
      </c>
      <c r="H97" s="60">
        <v>0</v>
      </c>
      <c r="I97" s="60">
        <v>804000</v>
      </c>
      <c r="J97" s="75">
        <v>890500</v>
      </c>
      <c r="K97" s="75">
        <v>899200</v>
      </c>
      <c r="L97" s="60">
        <v>935100</v>
      </c>
      <c r="M97" s="60">
        <v>972500</v>
      </c>
      <c r="N97" s="60">
        <v>972500</v>
      </c>
      <c r="O97" s="29"/>
    </row>
    <row r="98" spans="1:15" ht="44.25" customHeight="1">
      <c r="A98" s="52">
        <v>92</v>
      </c>
      <c r="B98" s="88" t="s">
        <v>183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31.5">
      <c r="A99" s="52">
        <v>93</v>
      </c>
      <c r="B99" s="27" t="s">
        <v>7</v>
      </c>
      <c r="C99" s="31">
        <f>D99+E99+F99+G99+H99+I99+K99+J99+L99+M99+N99</f>
        <v>400052174.88</v>
      </c>
      <c r="D99" s="31">
        <f aca="true" t="shared" si="50" ref="D99:K99">D100+D101+D102</f>
        <v>22810586.09</v>
      </c>
      <c r="E99" s="60">
        <f t="shared" si="50"/>
        <v>11500461.17</v>
      </c>
      <c r="F99" s="60">
        <f t="shared" si="50"/>
        <v>10463411.11</v>
      </c>
      <c r="G99" s="60">
        <f t="shared" si="50"/>
        <v>16228595.48</v>
      </c>
      <c r="H99" s="60">
        <f t="shared" si="50"/>
        <v>27383867.01</v>
      </c>
      <c r="I99" s="60">
        <f t="shared" si="50"/>
        <v>47329001.27</v>
      </c>
      <c r="J99" s="75">
        <f>J100+J101+J102</f>
        <v>77705932.03</v>
      </c>
      <c r="K99" s="75">
        <f t="shared" si="50"/>
        <v>47736434.29</v>
      </c>
      <c r="L99" s="60">
        <f>L100+L101+L102</f>
        <v>47111226.43</v>
      </c>
      <c r="M99" s="60">
        <f>M100+M101+M102</f>
        <v>47092305</v>
      </c>
      <c r="N99" s="60">
        <f>N100+N101+N102</f>
        <v>44690355</v>
      </c>
      <c r="O99" s="29"/>
    </row>
    <row r="100" spans="1:15" ht="15.75">
      <c r="A100" s="52">
        <v>94</v>
      </c>
      <c r="B100" s="27" t="s">
        <v>0</v>
      </c>
      <c r="C100" s="31">
        <f aca="true" t="shared" si="51" ref="C100:C163">D100+E100+F100+G100+H100+I100+K100+J100+L100+M100+N100</f>
        <v>3429260</v>
      </c>
      <c r="D100" s="31">
        <f>D118+D147+D141+D144+D148+D151</f>
        <v>1087725</v>
      </c>
      <c r="E100" s="60">
        <f>E118+E147+E144+E148+E151+E140</f>
        <v>1243431</v>
      </c>
      <c r="F100" s="60">
        <f aca="true" t="shared" si="52" ref="F100:K100">F118+F147+F141+F144+F148+F151</f>
        <v>1098104</v>
      </c>
      <c r="G100" s="60">
        <f>G118+G147+G141+G144+G151</f>
        <v>0</v>
      </c>
      <c r="H100" s="60">
        <f t="shared" si="52"/>
        <v>0</v>
      </c>
      <c r="I100" s="60">
        <f t="shared" si="52"/>
        <v>0</v>
      </c>
      <c r="J100" s="75">
        <f>J118+J147+J141+J144+J148+J151</f>
        <v>0</v>
      </c>
      <c r="K100" s="75">
        <f t="shared" si="52"/>
        <v>0</v>
      </c>
      <c r="L100" s="60">
        <f>L118+L147+L141+L144+L148+L151</f>
        <v>0</v>
      </c>
      <c r="M100" s="60">
        <f>M118+M147+M141+M144+M148+M151</f>
        <v>0</v>
      </c>
      <c r="N100" s="60">
        <f>N118+N147+N141+N144+N148+N151</f>
        <v>0</v>
      </c>
      <c r="O100" s="29"/>
    </row>
    <row r="101" spans="1:15" ht="15.75">
      <c r="A101" s="52">
        <v>95</v>
      </c>
      <c r="B101" s="27" t="s">
        <v>1</v>
      </c>
      <c r="C101" s="31">
        <f t="shared" si="51"/>
        <v>79552974.28</v>
      </c>
      <c r="D101" s="60">
        <f>D104+D108+D112+D115+D134+D137+D141+D144+D148+D152+D156+D160+D174+D178+D185</f>
        <v>11795300</v>
      </c>
      <c r="E101" s="60">
        <f>E104+E108+E112+E115+E134+E137+E141+E144+E148+E152+E156+E160+E174+E178+E185+E119</f>
        <v>4321821</v>
      </c>
      <c r="F101" s="60">
        <f>F104+F108+F112+F115+F134+F137+F141+F144+F148+F152+F156+F160+F174+F178+F185+F119</f>
        <v>2604440</v>
      </c>
      <c r="G101" s="60">
        <f>G104+G108+G112+G115+G134+G137+G141+G144+G148+G152+G156+G160+G174+G178+G119+G185</f>
        <v>10030642</v>
      </c>
      <c r="H101" s="60">
        <f>H104+H108+H112+H115+H134+H137+H141+H144+H148+H152+H156+H160+H174+H178+H119+H163+H185</f>
        <v>1916768.59</v>
      </c>
      <c r="I101" s="60">
        <f>I104+I108+I119+I152+I160+I163+I167+I170+I174+I178</f>
        <v>5078751</v>
      </c>
      <c r="J101" s="75">
        <f>J104+J108+J119+J152+J160+J163+J167+J170+J174+J178+J134+J181+J185</f>
        <v>40723415.97</v>
      </c>
      <c r="K101" s="75">
        <f>K104+K108+K119+K152+K160+K163+K167+K170+K174+K178+K134+K181+K185</f>
        <v>1113014.29</v>
      </c>
      <c r="L101" s="75">
        <f>L104+L108+L119+L152+L160+L163+L167+L170+L174+L178+L134+L181</f>
        <v>993871.43</v>
      </c>
      <c r="M101" s="75">
        <f>M104+M108+M119+M152+M160+M163+M167+M170+M174+M178+M134+M181</f>
        <v>974950</v>
      </c>
      <c r="N101" s="75">
        <f>N104+N108+N119+N152+N160+N163+N167+N170+N174+N178+N134+N181</f>
        <v>0</v>
      </c>
      <c r="O101" s="29"/>
    </row>
    <row r="102" spans="1:15" ht="15.75">
      <c r="A102" s="52">
        <v>96</v>
      </c>
      <c r="B102" s="27" t="s">
        <v>2</v>
      </c>
      <c r="C102" s="31">
        <f t="shared" si="51"/>
        <v>317069940.6</v>
      </c>
      <c r="D102" s="60">
        <f>D105+D109+D116+D135+D138+D142+D145+D120+D113+D149+D153+D157+D161+D168+D171+D175+D179+D186</f>
        <v>9927561.09</v>
      </c>
      <c r="E102" s="60">
        <f>E105+E109+E116+E135+E138+E142+E145+E120+E113+E149+E153+E157+E161+E168+E171+E175+E179</f>
        <v>5935209.17</v>
      </c>
      <c r="F102" s="60">
        <f>F105+F109+F116+F135+F138+F142+F145+F120+F113+F149+F153+F157+F161+F168+F171+F175+F179</f>
        <v>6760867.11</v>
      </c>
      <c r="G102" s="60">
        <f>G105+G109+G116+G135+G138+G142+G145+G120+G113+G149+G153+G157+G161+G168+G171+G175+G179</f>
        <v>6197953.48</v>
      </c>
      <c r="H102" s="60">
        <f>H105+H109+H116+H135+H138+H142+H145+H120+H113+H149+H153+H157+H161+H168+H171+H175+H179</f>
        <v>25467098.42</v>
      </c>
      <c r="I102" s="60">
        <f>I105+I109+I120+I161+I165+I168+I171</f>
        <v>42250250.27</v>
      </c>
      <c r="J102" s="75">
        <f>J105+J109+J120+J161+J165+J168+J171+J135+J175+J179+J176+J183</f>
        <v>36982516.06</v>
      </c>
      <c r="K102" s="75">
        <f>K105+K109+K120+K161+K165+K168+K171+K135+K175+K179+K176+K183+K186+K145</f>
        <v>46623420</v>
      </c>
      <c r="L102" s="75">
        <f>L105+L109+L120+L161+L165+L168+L171+L135+L175+L179+L176+L183+L186+L145</f>
        <v>46117355</v>
      </c>
      <c r="M102" s="75">
        <f>M105+M109+M120+M161+M165+M168+M171+M135+M175+M179+M176+M183+M186+M145</f>
        <v>46117355</v>
      </c>
      <c r="N102" s="75">
        <f>N105+N109+N120+N161+N165+N168+N171+N135+N175+N179+N176+N183+N186+N145</f>
        <v>44690355</v>
      </c>
      <c r="O102" s="29"/>
    </row>
    <row r="103" spans="1:15" ht="126">
      <c r="A103" s="52">
        <v>97</v>
      </c>
      <c r="B103" s="27" t="s">
        <v>130</v>
      </c>
      <c r="C103" s="31">
        <f t="shared" si="51"/>
        <v>151781776.05</v>
      </c>
      <c r="D103" s="31">
        <f aca="true" t="shared" si="53" ref="D103:N103">D104+D105</f>
        <v>6735701.09</v>
      </c>
      <c r="E103" s="60">
        <f>E104+E105</f>
        <v>1417206.47</v>
      </c>
      <c r="F103" s="60">
        <f t="shared" si="53"/>
        <v>0</v>
      </c>
      <c r="G103" s="60">
        <f t="shared" si="53"/>
        <v>547991.54</v>
      </c>
      <c r="H103" s="60">
        <f t="shared" si="53"/>
        <v>21543811.76</v>
      </c>
      <c r="I103" s="60">
        <f t="shared" si="53"/>
        <v>4591170.02</v>
      </c>
      <c r="J103" s="75">
        <f>J104+J105</f>
        <v>8404553.88</v>
      </c>
      <c r="K103" s="75">
        <f t="shared" si="53"/>
        <v>20641341.29</v>
      </c>
      <c r="L103" s="75">
        <f t="shared" si="53"/>
        <v>29300000</v>
      </c>
      <c r="M103" s="75">
        <f t="shared" si="53"/>
        <v>29300000</v>
      </c>
      <c r="N103" s="75">
        <f t="shared" si="53"/>
        <v>29300000</v>
      </c>
      <c r="O103" s="29" t="s">
        <v>171</v>
      </c>
    </row>
    <row r="104" spans="1:15" ht="15.75">
      <c r="A104" s="52">
        <v>98</v>
      </c>
      <c r="B104" s="27" t="s">
        <v>1</v>
      </c>
      <c r="C104" s="31">
        <f t="shared" si="51"/>
        <v>3901800</v>
      </c>
      <c r="D104" s="31">
        <v>3339000</v>
      </c>
      <c r="E104" s="60">
        <v>562800</v>
      </c>
      <c r="F104" s="60">
        <v>0</v>
      </c>
      <c r="G104" s="60">
        <v>0</v>
      </c>
      <c r="H104" s="60">
        <v>0</v>
      </c>
      <c r="I104" s="60">
        <v>0</v>
      </c>
      <c r="J104" s="75">
        <v>0</v>
      </c>
      <c r="K104" s="75">
        <v>0</v>
      </c>
      <c r="L104" s="60">
        <v>0</v>
      </c>
      <c r="M104" s="60">
        <v>0</v>
      </c>
      <c r="N104" s="60">
        <v>0</v>
      </c>
      <c r="O104" s="29"/>
    </row>
    <row r="105" spans="1:15" ht="15.75">
      <c r="A105" s="52">
        <v>99</v>
      </c>
      <c r="B105" s="27" t="s">
        <v>102</v>
      </c>
      <c r="C105" s="31">
        <f t="shared" si="51"/>
        <v>147879976.05</v>
      </c>
      <c r="D105" s="31">
        <v>3396701.09</v>
      </c>
      <c r="E105" s="60">
        <v>854406.47</v>
      </c>
      <c r="F105" s="60">
        <v>0</v>
      </c>
      <c r="G105" s="60">
        <v>547991.54</v>
      </c>
      <c r="H105" s="60">
        <v>21543811.76</v>
      </c>
      <c r="I105" s="60">
        <v>4591170.02</v>
      </c>
      <c r="J105" s="75">
        <v>8404553.88</v>
      </c>
      <c r="K105" s="75">
        <v>20641341.29</v>
      </c>
      <c r="L105" s="60">
        <f>L106</f>
        <v>29300000</v>
      </c>
      <c r="M105" s="60">
        <f>M106</f>
        <v>29300000</v>
      </c>
      <c r="N105" s="60">
        <f>N106</f>
        <v>29300000</v>
      </c>
      <c r="O105" s="29"/>
    </row>
    <row r="106" spans="1:15" ht="31.5">
      <c r="A106" s="52">
        <v>100</v>
      </c>
      <c r="B106" s="27" t="s">
        <v>103</v>
      </c>
      <c r="C106" s="31">
        <f t="shared" si="51"/>
        <v>147054749.47</v>
      </c>
      <c r="D106" s="31">
        <v>3396701.09</v>
      </c>
      <c r="E106" s="60">
        <v>577171.43</v>
      </c>
      <c r="F106" s="60">
        <v>0</v>
      </c>
      <c r="G106" s="60">
        <v>0</v>
      </c>
      <c r="H106" s="60">
        <f>H105</f>
        <v>21543811.76</v>
      </c>
      <c r="I106" s="60">
        <f>I105</f>
        <v>4591170.02</v>
      </c>
      <c r="J106" s="75">
        <v>8404553.88</v>
      </c>
      <c r="K106" s="75">
        <v>20641341.29</v>
      </c>
      <c r="L106" s="60">
        <v>29300000</v>
      </c>
      <c r="M106" s="60">
        <v>29300000</v>
      </c>
      <c r="N106" s="60">
        <v>29300000</v>
      </c>
      <c r="O106" s="29"/>
    </row>
    <row r="107" spans="1:15" ht="126">
      <c r="A107" s="52">
        <v>101</v>
      </c>
      <c r="B107" s="27" t="s">
        <v>104</v>
      </c>
      <c r="C107" s="31">
        <f t="shared" si="51"/>
        <v>32716910.1</v>
      </c>
      <c r="D107" s="31">
        <f>D108+D109</f>
        <v>2512100</v>
      </c>
      <c r="E107" s="60">
        <f aca="true" t="shared" si="54" ref="E107:N107">E108+E109</f>
        <v>1847823.36</v>
      </c>
      <c r="F107" s="60">
        <f t="shared" si="54"/>
        <v>4634186.74</v>
      </c>
      <c r="G107" s="60">
        <f t="shared" si="54"/>
        <v>6333000</v>
      </c>
      <c r="H107" s="60">
        <f t="shared" si="54"/>
        <v>2987100</v>
      </c>
      <c r="I107" s="60">
        <f t="shared" si="54"/>
        <v>3993700</v>
      </c>
      <c r="J107" s="75">
        <f>J108+J109</f>
        <v>2409000</v>
      </c>
      <c r="K107" s="75">
        <f>K108+K109</f>
        <v>2000000</v>
      </c>
      <c r="L107" s="60">
        <f t="shared" si="54"/>
        <v>2000000</v>
      </c>
      <c r="M107" s="60">
        <f t="shared" si="54"/>
        <v>2000000</v>
      </c>
      <c r="N107" s="60">
        <f t="shared" si="54"/>
        <v>2000000</v>
      </c>
      <c r="O107" s="29" t="s">
        <v>172</v>
      </c>
    </row>
    <row r="108" spans="1:15" ht="15.75">
      <c r="A108" s="52">
        <v>102</v>
      </c>
      <c r="B108" s="27" t="s">
        <v>1</v>
      </c>
      <c r="C108" s="31">
        <f t="shared" si="51"/>
        <v>6847000</v>
      </c>
      <c r="D108" s="45">
        <v>1245100</v>
      </c>
      <c r="E108" s="45">
        <v>583000</v>
      </c>
      <c r="F108" s="45">
        <v>816900</v>
      </c>
      <c r="G108" s="45">
        <v>1786200</v>
      </c>
      <c r="H108" s="45">
        <v>422100</v>
      </c>
      <c r="I108" s="45">
        <v>1993700</v>
      </c>
      <c r="J108" s="79">
        <v>0</v>
      </c>
      <c r="K108" s="79">
        <v>0</v>
      </c>
      <c r="L108" s="45">
        <v>0</v>
      </c>
      <c r="M108" s="45">
        <v>0</v>
      </c>
      <c r="N108" s="45">
        <v>0</v>
      </c>
      <c r="O108" s="29"/>
    </row>
    <row r="109" spans="1:15" ht="15.75">
      <c r="A109" s="52">
        <v>103</v>
      </c>
      <c r="B109" s="27" t="s">
        <v>2</v>
      </c>
      <c r="C109" s="31">
        <f t="shared" si="51"/>
        <v>25869910.1</v>
      </c>
      <c r="D109" s="45">
        <v>1267000</v>
      </c>
      <c r="E109" s="45">
        <v>1264823.36</v>
      </c>
      <c r="F109" s="45">
        <v>3817286.74</v>
      </c>
      <c r="G109" s="45">
        <v>4546800</v>
      </c>
      <c r="H109" s="45">
        <v>2565000</v>
      </c>
      <c r="I109" s="45">
        <v>2000000</v>
      </c>
      <c r="J109" s="79">
        <v>2409000</v>
      </c>
      <c r="K109" s="79">
        <v>2000000</v>
      </c>
      <c r="L109" s="45">
        <v>2000000</v>
      </c>
      <c r="M109" s="45">
        <v>2000000</v>
      </c>
      <c r="N109" s="45">
        <v>2000000</v>
      </c>
      <c r="O109" s="29"/>
    </row>
    <row r="110" spans="1:15" ht="31.5">
      <c r="A110" s="52">
        <v>104</v>
      </c>
      <c r="B110" s="27" t="s">
        <v>103</v>
      </c>
      <c r="C110" s="31">
        <f t="shared" si="51"/>
        <v>10711132.920000002</v>
      </c>
      <c r="D110" s="49">
        <v>1267000</v>
      </c>
      <c r="E110" s="57">
        <v>1264823.36</v>
      </c>
      <c r="F110" s="49">
        <v>3817286.74</v>
      </c>
      <c r="G110" s="49">
        <v>1786200</v>
      </c>
      <c r="H110" s="49">
        <v>580096.42</v>
      </c>
      <c r="I110" s="49">
        <v>1995726.4</v>
      </c>
      <c r="J110" s="80">
        <v>0</v>
      </c>
      <c r="K110" s="80">
        <v>0</v>
      </c>
      <c r="L110" s="63">
        <v>0</v>
      </c>
      <c r="M110" s="63">
        <v>0</v>
      </c>
      <c r="N110" s="63">
        <v>0</v>
      </c>
      <c r="O110" s="46"/>
    </row>
    <row r="111" spans="1:15" ht="141.75">
      <c r="A111" s="52">
        <v>105</v>
      </c>
      <c r="B111" s="27" t="s">
        <v>120</v>
      </c>
      <c r="C111" s="31">
        <f t="shared" si="51"/>
        <v>6964555.65</v>
      </c>
      <c r="D111" s="47">
        <f>D112+D113</f>
        <v>1500000</v>
      </c>
      <c r="E111" s="69">
        <f aca="true" t="shared" si="55" ref="E111:N111">E112+E113</f>
        <v>2141865.6</v>
      </c>
      <c r="F111" s="69">
        <f t="shared" si="55"/>
        <v>3322690.05</v>
      </c>
      <c r="G111" s="69">
        <f t="shared" si="55"/>
        <v>0</v>
      </c>
      <c r="H111" s="69">
        <f t="shared" si="55"/>
        <v>0</v>
      </c>
      <c r="I111" s="69">
        <f t="shared" si="55"/>
        <v>0</v>
      </c>
      <c r="J111" s="81">
        <f>J112+J113</f>
        <v>0</v>
      </c>
      <c r="K111" s="81">
        <f t="shared" si="55"/>
        <v>0</v>
      </c>
      <c r="L111" s="69">
        <f t="shared" si="55"/>
        <v>0</v>
      </c>
      <c r="M111" s="69">
        <f t="shared" si="55"/>
        <v>0</v>
      </c>
      <c r="N111" s="69">
        <f t="shared" si="55"/>
        <v>0</v>
      </c>
      <c r="O111" s="29" t="s">
        <v>173</v>
      </c>
    </row>
    <row r="112" spans="1:15" ht="15.75">
      <c r="A112" s="52">
        <v>106</v>
      </c>
      <c r="B112" s="27" t="s">
        <v>1</v>
      </c>
      <c r="C112" s="31">
        <f t="shared" si="51"/>
        <v>2338707</v>
      </c>
      <c r="D112" s="31">
        <v>750000</v>
      </c>
      <c r="E112" s="60">
        <v>634500</v>
      </c>
      <c r="F112" s="60">
        <v>954207</v>
      </c>
      <c r="G112" s="60">
        <v>0</v>
      </c>
      <c r="H112" s="60">
        <v>0</v>
      </c>
      <c r="I112" s="60">
        <v>0</v>
      </c>
      <c r="J112" s="75">
        <v>0</v>
      </c>
      <c r="K112" s="75">
        <v>0</v>
      </c>
      <c r="L112" s="60">
        <v>0</v>
      </c>
      <c r="M112" s="60">
        <v>0</v>
      </c>
      <c r="N112" s="60">
        <v>0</v>
      </c>
      <c r="O112" s="29"/>
    </row>
    <row r="113" spans="1:15" ht="15.75">
      <c r="A113" s="52">
        <v>107</v>
      </c>
      <c r="B113" s="27" t="s">
        <v>2</v>
      </c>
      <c r="C113" s="31">
        <f t="shared" si="51"/>
        <v>4625848.65</v>
      </c>
      <c r="D113" s="31">
        <v>750000</v>
      </c>
      <c r="E113" s="60">
        <v>1507365.6</v>
      </c>
      <c r="F113" s="60">
        <v>2368483.05</v>
      </c>
      <c r="G113" s="60">
        <v>0</v>
      </c>
      <c r="H113" s="60">
        <v>0</v>
      </c>
      <c r="I113" s="60">
        <v>0</v>
      </c>
      <c r="J113" s="75">
        <v>0</v>
      </c>
      <c r="K113" s="75">
        <v>0</v>
      </c>
      <c r="L113" s="60">
        <v>0</v>
      </c>
      <c r="M113" s="60">
        <v>0</v>
      </c>
      <c r="N113" s="60">
        <v>0</v>
      </c>
      <c r="O113" s="29"/>
    </row>
    <row r="114" spans="1:15" ht="94.5">
      <c r="A114" s="52">
        <v>108</v>
      </c>
      <c r="B114" s="27" t="s">
        <v>83</v>
      </c>
      <c r="C114" s="31">
        <f t="shared" si="51"/>
        <v>350300</v>
      </c>
      <c r="D114" s="31">
        <f>D115+D116</f>
        <v>350300</v>
      </c>
      <c r="E114" s="60">
        <f aca="true" t="shared" si="56" ref="E114:N114">E115+E116</f>
        <v>0</v>
      </c>
      <c r="F114" s="60">
        <f t="shared" si="56"/>
        <v>0</v>
      </c>
      <c r="G114" s="60">
        <f t="shared" si="56"/>
        <v>0</v>
      </c>
      <c r="H114" s="60">
        <f t="shared" si="56"/>
        <v>0</v>
      </c>
      <c r="I114" s="60">
        <f t="shared" si="56"/>
        <v>0</v>
      </c>
      <c r="J114" s="75">
        <f>J115+J116</f>
        <v>0</v>
      </c>
      <c r="K114" s="75">
        <f t="shared" si="56"/>
        <v>0</v>
      </c>
      <c r="L114" s="60">
        <f t="shared" si="56"/>
        <v>0</v>
      </c>
      <c r="M114" s="60">
        <f t="shared" si="56"/>
        <v>0</v>
      </c>
      <c r="N114" s="60">
        <f t="shared" si="56"/>
        <v>0</v>
      </c>
      <c r="O114" s="29" t="s">
        <v>169</v>
      </c>
    </row>
    <row r="115" spans="1:15" ht="15.75">
      <c r="A115" s="52">
        <v>109</v>
      </c>
      <c r="B115" s="27" t="s">
        <v>1</v>
      </c>
      <c r="C115" s="31">
        <f t="shared" si="51"/>
        <v>210200</v>
      </c>
      <c r="D115" s="31">
        <v>210200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75">
        <v>0</v>
      </c>
      <c r="K115" s="75">
        <v>0</v>
      </c>
      <c r="L115" s="60">
        <v>0</v>
      </c>
      <c r="M115" s="60">
        <v>0</v>
      </c>
      <c r="N115" s="60">
        <v>0</v>
      </c>
      <c r="O115" s="29"/>
    </row>
    <row r="116" spans="1:15" ht="15.75">
      <c r="A116" s="52">
        <v>110</v>
      </c>
      <c r="B116" s="27" t="s">
        <v>2</v>
      </c>
      <c r="C116" s="31">
        <f t="shared" si="51"/>
        <v>140100</v>
      </c>
      <c r="D116" s="31">
        <v>140100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75">
        <v>0</v>
      </c>
      <c r="K116" s="75">
        <v>0</v>
      </c>
      <c r="L116" s="60">
        <v>0</v>
      </c>
      <c r="M116" s="60">
        <v>0</v>
      </c>
      <c r="N116" s="60">
        <v>0</v>
      </c>
      <c r="O116" s="29"/>
    </row>
    <row r="117" spans="1:15" ht="78.75">
      <c r="A117" s="52">
        <v>111</v>
      </c>
      <c r="B117" s="27" t="s">
        <v>181</v>
      </c>
      <c r="C117" s="31">
        <f t="shared" si="51"/>
        <v>8761701.96</v>
      </c>
      <c r="D117" s="45">
        <f aca="true" t="shared" si="57" ref="D117:N117">D118+D119+D120</f>
        <v>1087725</v>
      </c>
      <c r="E117" s="45">
        <f t="shared" si="57"/>
        <v>1208252.74</v>
      </c>
      <c r="F117" s="45">
        <f t="shared" si="57"/>
        <v>2261234.32</v>
      </c>
      <c r="G117" s="45">
        <f t="shared" si="57"/>
        <v>1522274.04</v>
      </c>
      <c r="H117" s="45">
        <f>H118+H119+H120</f>
        <v>1182226.66</v>
      </c>
      <c r="I117" s="45">
        <f t="shared" si="57"/>
        <v>1499989.2</v>
      </c>
      <c r="J117" s="79">
        <f>J118+J119+J120</f>
        <v>0</v>
      </c>
      <c r="K117" s="79">
        <f t="shared" si="57"/>
        <v>0</v>
      </c>
      <c r="L117" s="45">
        <f t="shared" si="57"/>
        <v>0</v>
      </c>
      <c r="M117" s="45">
        <f t="shared" si="57"/>
        <v>0</v>
      </c>
      <c r="N117" s="45">
        <f t="shared" si="57"/>
        <v>0</v>
      </c>
      <c r="O117" s="29" t="s">
        <v>174</v>
      </c>
    </row>
    <row r="118" spans="1:15" ht="15.75">
      <c r="A118" s="52">
        <v>112</v>
      </c>
      <c r="B118" s="27" t="s">
        <v>0</v>
      </c>
      <c r="C118" s="31">
        <f t="shared" si="51"/>
        <v>2731260</v>
      </c>
      <c r="D118" s="45">
        <f>D122+D126+D130</f>
        <v>1087725</v>
      </c>
      <c r="E118" s="45">
        <f aca="true" t="shared" si="58" ref="E118:N119">E122+E126+E130</f>
        <v>545431</v>
      </c>
      <c r="F118" s="45">
        <f t="shared" si="58"/>
        <v>1098104</v>
      </c>
      <c r="G118" s="45">
        <f t="shared" si="58"/>
        <v>0</v>
      </c>
      <c r="H118" s="45">
        <f t="shared" si="58"/>
        <v>0</v>
      </c>
      <c r="I118" s="45">
        <f t="shared" si="58"/>
        <v>0</v>
      </c>
      <c r="J118" s="79">
        <f>J122+J126+J130</f>
        <v>0</v>
      </c>
      <c r="K118" s="79">
        <f t="shared" si="58"/>
        <v>0</v>
      </c>
      <c r="L118" s="45">
        <f t="shared" si="58"/>
        <v>0</v>
      </c>
      <c r="M118" s="45">
        <f t="shared" si="58"/>
        <v>0</v>
      </c>
      <c r="N118" s="45">
        <f t="shared" si="58"/>
        <v>0</v>
      </c>
      <c r="O118" s="45"/>
    </row>
    <row r="119" spans="1:15" ht="15.75">
      <c r="A119" s="52">
        <v>113</v>
      </c>
      <c r="B119" s="27" t="s">
        <v>1</v>
      </c>
      <c r="C119" s="31">
        <f t="shared" si="51"/>
        <v>4564431</v>
      </c>
      <c r="D119" s="45">
        <f>D123+D127+D131</f>
        <v>0</v>
      </c>
      <c r="E119" s="45">
        <f t="shared" si="58"/>
        <v>512821</v>
      </c>
      <c r="F119" s="45">
        <f t="shared" si="58"/>
        <v>833333</v>
      </c>
      <c r="G119" s="45">
        <v>1192270</v>
      </c>
      <c r="H119" s="45">
        <v>873940</v>
      </c>
      <c r="I119" s="45">
        <f t="shared" si="58"/>
        <v>1152067</v>
      </c>
      <c r="J119" s="79">
        <v>0</v>
      </c>
      <c r="K119" s="79">
        <f t="shared" si="58"/>
        <v>0</v>
      </c>
      <c r="L119" s="45">
        <f t="shared" si="58"/>
        <v>0</v>
      </c>
      <c r="M119" s="45">
        <f t="shared" si="58"/>
        <v>0</v>
      </c>
      <c r="N119" s="45">
        <f t="shared" si="58"/>
        <v>0</v>
      </c>
      <c r="O119" s="49"/>
    </row>
    <row r="120" spans="1:15" ht="15.75">
      <c r="A120" s="52">
        <v>114</v>
      </c>
      <c r="B120" s="27" t="s">
        <v>2</v>
      </c>
      <c r="C120" s="31">
        <f t="shared" si="51"/>
        <v>1466010.96</v>
      </c>
      <c r="D120" s="45">
        <f aca="true" t="shared" si="59" ref="D120:I120">D124+D128+D132</f>
        <v>0</v>
      </c>
      <c r="E120" s="45">
        <f t="shared" si="59"/>
        <v>150000.74</v>
      </c>
      <c r="F120" s="45">
        <f>F124+F128+F132</f>
        <v>329797.32</v>
      </c>
      <c r="G120" s="45">
        <f t="shared" si="59"/>
        <v>330004.04</v>
      </c>
      <c r="H120" s="45">
        <v>308286.66</v>
      </c>
      <c r="I120" s="45">
        <f t="shared" si="59"/>
        <v>347922.2</v>
      </c>
      <c r="J120" s="79">
        <v>0</v>
      </c>
      <c r="K120" s="79">
        <v>0</v>
      </c>
      <c r="L120" s="45">
        <v>0</v>
      </c>
      <c r="M120" s="45">
        <v>0</v>
      </c>
      <c r="N120" s="45">
        <v>0</v>
      </c>
      <c r="O120" s="49"/>
    </row>
    <row r="121" spans="1:15" ht="47.25">
      <c r="A121" s="52">
        <v>115</v>
      </c>
      <c r="B121" s="59" t="s">
        <v>135</v>
      </c>
      <c r="C121" s="31">
        <f t="shared" si="51"/>
        <v>7961701.960000001</v>
      </c>
      <c r="D121" s="45">
        <f aca="true" t="shared" si="60" ref="D121:N121">D122+D123+D124</f>
        <v>1087725</v>
      </c>
      <c r="E121" s="45">
        <f t="shared" si="60"/>
        <v>1208252.74</v>
      </c>
      <c r="F121" s="45">
        <f t="shared" si="60"/>
        <v>1461234.32</v>
      </c>
      <c r="G121" s="45">
        <f t="shared" si="60"/>
        <v>1522274.04</v>
      </c>
      <c r="H121" s="45">
        <f t="shared" si="60"/>
        <v>1182226.66</v>
      </c>
      <c r="I121" s="45">
        <f t="shared" si="60"/>
        <v>1499989.2</v>
      </c>
      <c r="J121" s="79">
        <f>J122+J123+J124</f>
        <v>0</v>
      </c>
      <c r="K121" s="79">
        <f t="shared" si="60"/>
        <v>0</v>
      </c>
      <c r="L121" s="45">
        <f t="shared" si="60"/>
        <v>0</v>
      </c>
      <c r="M121" s="45">
        <f t="shared" si="60"/>
        <v>0</v>
      </c>
      <c r="N121" s="45">
        <f t="shared" si="60"/>
        <v>0</v>
      </c>
      <c r="O121" s="45"/>
    </row>
    <row r="122" spans="1:15" ht="15.75">
      <c r="A122" s="52">
        <v>116</v>
      </c>
      <c r="B122" s="27" t="s">
        <v>0</v>
      </c>
      <c r="C122" s="31">
        <f t="shared" si="51"/>
        <v>1931260</v>
      </c>
      <c r="D122" s="45">
        <v>1087725</v>
      </c>
      <c r="E122" s="45">
        <v>545431</v>
      </c>
      <c r="F122" s="45">
        <v>298104</v>
      </c>
      <c r="G122" s="45">
        <v>0</v>
      </c>
      <c r="H122" s="45">
        <v>0</v>
      </c>
      <c r="I122" s="45">
        <v>0</v>
      </c>
      <c r="J122" s="79">
        <v>0</v>
      </c>
      <c r="K122" s="79">
        <v>0</v>
      </c>
      <c r="L122" s="45">
        <v>0</v>
      </c>
      <c r="M122" s="45">
        <v>0</v>
      </c>
      <c r="N122" s="45">
        <v>0</v>
      </c>
      <c r="O122" s="58"/>
    </row>
    <row r="123" spans="1:15" ht="15.75">
      <c r="A123" s="52">
        <v>117</v>
      </c>
      <c r="B123" s="27" t="s">
        <v>1</v>
      </c>
      <c r="C123" s="31">
        <f t="shared" si="51"/>
        <v>4564431</v>
      </c>
      <c r="D123" s="45">
        <v>0</v>
      </c>
      <c r="E123" s="45">
        <v>512821</v>
      </c>
      <c r="F123" s="45">
        <v>833333</v>
      </c>
      <c r="G123" s="45">
        <v>1192270</v>
      </c>
      <c r="H123" s="45">
        <v>873940</v>
      </c>
      <c r="I123" s="45">
        <v>1152067</v>
      </c>
      <c r="J123" s="79">
        <v>0</v>
      </c>
      <c r="K123" s="79">
        <v>0</v>
      </c>
      <c r="L123" s="45">
        <v>0</v>
      </c>
      <c r="M123" s="45">
        <v>0</v>
      </c>
      <c r="N123" s="45">
        <v>0</v>
      </c>
      <c r="O123" s="58"/>
    </row>
    <row r="124" spans="1:15" ht="15.75">
      <c r="A124" s="52">
        <v>118</v>
      </c>
      <c r="B124" s="27" t="s">
        <v>2</v>
      </c>
      <c r="C124" s="31">
        <f t="shared" si="51"/>
        <v>1466010.96</v>
      </c>
      <c r="D124" s="45">
        <v>0</v>
      </c>
      <c r="E124" s="45">
        <v>150000.74</v>
      </c>
      <c r="F124" s="45">
        <v>329797.32</v>
      </c>
      <c r="G124" s="45">
        <v>330004.04</v>
      </c>
      <c r="H124" s="45">
        <v>308286.66</v>
      </c>
      <c r="I124" s="45">
        <v>347922.2</v>
      </c>
      <c r="J124" s="79">
        <v>0</v>
      </c>
      <c r="K124" s="79">
        <v>0</v>
      </c>
      <c r="L124" s="45">
        <v>0</v>
      </c>
      <c r="M124" s="45">
        <v>0</v>
      </c>
      <c r="N124" s="45">
        <v>0</v>
      </c>
      <c r="O124" s="58"/>
    </row>
    <row r="125" spans="1:15" ht="31.5">
      <c r="A125" s="52">
        <v>119</v>
      </c>
      <c r="B125" s="59" t="s">
        <v>107</v>
      </c>
      <c r="C125" s="31">
        <f t="shared" si="51"/>
        <v>800000</v>
      </c>
      <c r="D125" s="45">
        <f>D126+D127+D128</f>
        <v>0</v>
      </c>
      <c r="E125" s="45">
        <f aca="true" t="shared" si="61" ref="E125:N125">E126+E127+E128</f>
        <v>0</v>
      </c>
      <c r="F125" s="45">
        <f t="shared" si="61"/>
        <v>800000</v>
      </c>
      <c r="G125" s="45">
        <f t="shared" si="61"/>
        <v>0</v>
      </c>
      <c r="H125" s="45">
        <f t="shared" si="61"/>
        <v>0</v>
      </c>
      <c r="I125" s="45">
        <f t="shared" si="61"/>
        <v>0</v>
      </c>
      <c r="J125" s="79">
        <f>J126+J127+J128</f>
        <v>0</v>
      </c>
      <c r="K125" s="79">
        <f t="shared" si="61"/>
        <v>0</v>
      </c>
      <c r="L125" s="45">
        <f t="shared" si="61"/>
        <v>0</v>
      </c>
      <c r="M125" s="45">
        <f t="shared" si="61"/>
        <v>0</v>
      </c>
      <c r="N125" s="45">
        <f t="shared" si="61"/>
        <v>0</v>
      </c>
      <c r="O125" s="45"/>
    </row>
    <row r="126" spans="1:15" ht="15.75">
      <c r="A126" s="52">
        <v>120</v>
      </c>
      <c r="B126" s="27" t="s">
        <v>0</v>
      </c>
      <c r="C126" s="31">
        <f t="shared" si="51"/>
        <v>800000</v>
      </c>
      <c r="D126" s="45">
        <v>0</v>
      </c>
      <c r="E126" s="45">
        <v>0</v>
      </c>
      <c r="F126" s="45">
        <v>800000</v>
      </c>
      <c r="G126" s="45">
        <v>0</v>
      </c>
      <c r="H126" s="45">
        <v>0</v>
      </c>
      <c r="I126" s="45">
        <v>0</v>
      </c>
      <c r="J126" s="79">
        <v>0</v>
      </c>
      <c r="K126" s="79">
        <v>0</v>
      </c>
      <c r="L126" s="45">
        <v>0</v>
      </c>
      <c r="M126" s="45">
        <v>0</v>
      </c>
      <c r="N126" s="45">
        <v>0</v>
      </c>
      <c r="O126" s="58"/>
    </row>
    <row r="127" spans="1:15" ht="15.75">
      <c r="A127" s="52">
        <v>121</v>
      </c>
      <c r="B127" s="27" t="s">
        <v>1</v>
      </c>
      <c r="C127" s="31">
        <f t="shared" si="51"/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79">
        <v>0</v>
      </c>
      <c r="K127" s="79">
        <v>0</v>
      </c>
      <c r="L127" s="45">
        <v>0</v>
      </c>
      <c r="M127" s="45">
        <v>0</v>
      </c>
      <c r="N127" s="45">
        <v>0</v>
      </c>
      <c r="O127" s="58"/>
    </row>
    <row r="128" spans="1:15" ht="15.75">
      <c r="A128" s="52">
        <v>122</v>
      </c>
      <c r="B128" s="27" t="s">
        <v>2</v>
      </c>
      <c r="C128" s="31">
        <f t="shared" si="51"/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79">
        <v>0</v>
      </c>
      <c r="K128" s="79">
        <v>0</v>
      </c>
      <c r="L128" s="45">
        <v>0</v>
      </c>
      <c r="M128" s="45">
        <v>0</v>
      </c>
      <c r="N128" s="45">
        <v>0</v>
      </c>
      <c r="O128" s="58"/>
    </row>
    <row r="129" spans="1:15" ht="63">
      <c r="A129" s="52">
        <v>123</v>
      </c>
      <c r="B129" s="59" t="s">
        <v>108</v>
      </c>
      <c r="C129" s="31">
        <f t="shared" si="51"/>
        <v>0</v>
      </c>
      <c r="D129" s="45">
        <f>D130+D131+D132</f>
        <v>0</v>
      </c>
      <c r="E129" s="45">
        <f aca="true" t="shared" si="62" ref="E129:N129">E130+E131+E132</f>
        <v>0</v>
      </c>
      <c r="F129" s="45">
        <f t="shared" si="62"/>
        <v>0</v>
      </c>
      <c r="G129" s="45">
        <f t="shared" si="62"/>
        <v>0</v>
      </c>
      <c r="H129" s="45">
        <f t="shared" si="62"/>
        <v>0</v>
      </c>
      <c r="I129" s="45">
        <f t="shared" si="62"/>
        <v>0</v>
      </c>
      <c r="J129" s="79">
        <f>J130+J131+J132</f>
        <v>0</v>
      </c>
      <c r="K129" s="79">
        <f t="shared" si="62"/>
        <v>0</v>
      </c>
      <c r="L129" s="45">
        <f t="shared" si="62"/>
        <v>0</v>
      </c>
      <c r="M129" s="45">
        <f t="shared" si="62"/>
        <v>0</v>
      </c>
      <c r="N129" s="45">
        <f t="shared" si="62"/>
        <v>0</v>
      </c>
      <c r="O129" s="45"/>
    </row>
    <row r="130" spans="1:15" ht="15.75">
      <c r="A130" s="52">
        <v>124</v>
      </c>
      <c r="B130" s="27" t="s">
        <v>0</v>
      </c>
      <c r="C130" s="31">
        <f t="shared" si="51"/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79">
        <v>0</v>
      </c>
      <c r="K130" s="79">
        <v>0</v>
      </c>
      <c r="L130" s="45">
        <v>0</v>
      </c>
      <c r="M130" s="45">
        <v>0</v>
      </c>
      <c r="N130" s="45">
        <v>0</v>
      </c>
      <c r="O130" s="58"/>
    </row>
    <row r="131" spans="1:15" ht="15.75">
      <c r="A131" s="52">
        <v>125</v>
      </c>
      <c r="B131" s="27" t="s">
        <v>1</v>
      </c>
      <c r="C131" s="31">
        <f t="shared" si="51"/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79">
        <v>0</v>
      </c>
      <c r="K131" s="79">
        <v>0</v>
      </c>
      <c r="L131" s="45">
        <v>0</v>
      </c>
      <c r="M131" s="45">
        <v>0</v>
      </c>
      <c r="N131" s="45">
        <v>0</v>
      </c>
      <c r="O131" s="58"/>
    </row>
    <row r="132" spans="1:15" ht="15.75">
      <c r="A132" s="52">
        <v>126</v>
      </c>
      <c r="B132" s="27" t="s">
        <v>2</v>
      </c>
      <c r="C132" s="31">
        <f t="shared" si="51"/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79">
        <v>0</v>
      </c>
      <c r="K132" s="79">
        <v>0</v>
      </c>
      <c r="L132" s="45">
        <v>0</v>
      </c>
      <c r="M132" s="45">
        <v>0</v>
      </c>
      <c r="N132" s="45">
        <v>0</v>
      </c>
      <c r="O132" s="58"/>
    </row>
    <row r="133" spans="1:15" ht="110.25">
      <c r="A133" s="52">
        <v>127</v>
      </c>
      <c r="B133" s="27" t="s">
        <v>188</v>
      </c>
      <c r="C133" s="31">
        <f t="shared" si="51"/>
        <v>44301061</v>
      </c>
      <c r="D133" s="31">
        <f>D135+D134</f>
        <v>10624760</v>
      </c>
      <c r="E133" s="60">
        <f aca="true" t="shared" si="63" ref="E133:N133">E135+E134</f>
        <v>2651113</v>
      </c>
      <c r="F133" s="60">
        <f t="shared" si="63"/>
        <v>0</v>
      </c>
      <c r="G133" s="60">
        <f t="shared" si="63"/>
        <v>0</v>
      </c>
      <c r="H133" s="60">
        <f t="shared" si="63"/>
        <v>0</v>
      </c>
      <c r="I133" s="60">
        <f t="shared" si="63"/>
        <v>0</v>
      </c>
      <c r="J133" s="75">
        <f>J135+J134</f>
        <v>31025188</v>
      </c>
      <c r="K133" s="75">
        <f t="shared" si="63"/>
        <v>0</v>
      </c>
      <c r="L133" s="60">
        <f t="shared" si="63"/>
        <v>0</v>
      </c>
      <c r="M133" s="60">
        <f t="shared" si="63"/>
        <v>0</v>
      </c>
      <c r="N133" s="60">
        <f t="shared" si="63"/>
        <v>0</v>
      </c>
      <c r="O133" s="29" t="s">
        <v>174</v>
      </c>
    </row>
    <row r="134" spans="1:15" ht="15.75">
      <c r="A134" s="52">
        <v>128</v>
      </c>
      <c r="B134" s="27" t="s">
        <v>137</v>
      </c>
      <c r="C134" s="31">
        <f t="shared" si="51"/>
        <v>34831700</v>
      </c>
      <c r="D134" s="31">
        <v>6251000</v>
      </c>
      <c r="E134" s="60">
        <v>1729500</v>
      </c>
      <c r="F134" s="60">
        <v>0</v>
      </c>
      <c r="G134" s="60">
        <v>0</v>
      </c>
      <c r="H134" s="60">
        <v>0</v>
      </c>
      <c r="I134" s="60">
        <v>0</v>
      </c>
      <c r="J134" s="75">
        <v>26851200</v>
      </c>
      <c r="K134" s="75">
        <v>0</v>
      </c>
      <c r="L134" s="60">
        <v>0</v>
      </c>
      <c r="M134" s="60">
        <v>0</v>
      </c>
      <c r="N134" s="60">
        <v>0</v>
      </c>
      <c r="O134" s="29"/>
    </row>
    <row r="135" spans="1:15" ht="15.75">
      <c r="A135" s="52">
        <v>129</v>
      </c>
      <c r="B135" s="27" t="s">
        <v>138</v>
      </c>
      <c r="C135" s="31">
        <f t="shared" si="51"/>
        <v>9469361</v>
      </c>
      <c r="D135" s="31">
        <v>4373760</v>
      </c>
      <c r="E135" s="60">
        <v>921613</v>
      </c>
      <c r="F135" s="60">
        <v>0</v>
      </c>
      <c r="G135" s="60">
        <v>0</v>
      </c>
      <c r="H135" s="60">
        <v>0</v>
      </c>
      <c r="I135" s="60">
        <v>0</v>
      </c>
      <c r="J135" s="75">
        <v>4173988</v>
      </c>
      <c r="K135" s="75">
        <v>0</v>
      </c>
      <c r="L135" s="60">
        <v>0</v>
      </c>
      <c r="M135" s="60">
        <v>0</v>
      </c>
      <c r="N135" s="60">
        <v>0</v>
      </c>
      <c r="O135" s="29"/>
    </row>
    <row r="136" spans="1:15" ht="78.75">
      <c r="A136" s="52">
        <v>130</v>
      </c>
      <c r="B136" s="27" t="s">
        <v>187</v>
      </c>
      <c r="C136" s="31">
        <f t="shared" si="51"/>
        <v>245300</v>
      </c>
      <c r="D136" s="31">
        <f aca="true" t="shared" si="64" ref="D136:N136">D137+D138</f>
        <v>0</v>
      </c>
      <c r="E136" s="60">
        <f t="shared" si="64"/>
        <v>0</v>
      </c>
      <c r="F136" s="60">
        <f t="shared" si="64"/>
        <v>245300</v>
      </c>
      <c r="G136" s="60">
        <f t="shared" si="64"/>
        <v>0</v>
      </c>
      <c r="H136" s="60">
        <f t="shared" si="64"/>
        <v>0</v>
      </c>
      <c r="I136" s="60">
        <f t="shared" si="64"/>
        <v>0</v>
      </c>
      <c r="J136" s="75">
        <f>J137+J138</f>
        <v>0</v>
      </c>
      <c r="K136" s="75">
        <f t="shared" si="64"/>
        <v>0</v>
      </c>
      <c r="L136" s="60">
        <f t="shared" si="64"/>
        <v>0</v>
      </c>
      <c r="M136" s="60">
        <f t="shared" si="64"/>
        <v>0</v>
      </c>
      <c r="N136" s="60">
        <f t="shared" si="64"/>
        <v>0</v>
      </c>
      <c r="O136" s="29" t="s">
        <v>174</v>
      </c>
    </row>
    <row r="137" spans="1:15" ht="15.75">
      <c r="A137" s="52">
        <v>131</v>
      </c>
      <c r="B137" s="27" t="s">
        <v>1</v>
      </c>
      <c r="C137" s="31">
        <f t="shared" si="51"/>
        <v>0</v>
      </c>
      <c r="D137" s="31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75">
        <v>0</v>
      </c>
      <c r="K137" s="75">
        <v>0</v>
      </c>
      <c r="L137" s="60">
        <v>0</v>
      </c>
      <c r="M137" s="60">
        <v>0</v>
      </c>
      <c r="N137" s="60"/>
      <c r="O137" s="29"/>
    </row>
    <row r="138" spans="1:15" ht="15.75">
      <c r="A138" s="52">
        <v>132</v>
      </c>
      <c r="B138" s="27" t="s">
        <v>2</v>
      </c>
      <c r="C138" s="31">
        <f t="shared" si="51"/>
        <v>245300</v>
      </c>
      <c r="D138" s="31">
        <v>0</v>
      </c>
      <c r="E138" s="60">
        <v>0</v>
      </c>
      <c r="F138" s="60">
        <v>245300</v>
      </c>
      <c r="G138" s="60">
        <v>0</v>
      </c>
      <c r="H138" s="60">
        <v>0</v>
      </c>
      <c r="I138" s="60">
        <v>0</v>
      </c>
      <c r="J138" s="75">
        <v>0</v>
      </c>
      <c r="K138" s="75">
        <v>0</v>
      </c>
      <c r="L138" s="60">
        <v>0</v>
      </c>
      <c r="M138" s="60">
        <v>0</v>
      </c>
      <c r="N138" s="60"/>
      <c r="O138" s="29"/>
    </row>
    <row r="139" spans="1:15" ht="141.75">
      <c r="A139" s="52">
        <v>133</v>
      </c>
      <c r="B139" s="27" t="s">
        <v>121</v>
      </c>
      <c r="C139" s="31">
        <f t="shared" si="51"/>
        <v>1697200</v>
      </c>
      <c r="D139" s="31">
        <f>D141+D142</f>
        <v>0</v>
      </c>
      <c r="E139" s="60">
        <f>E140+E141+E142</f>
        <v>1697200</v>
      </c>
      <c r="F139" s="60">
        <f aca="true" t="shared" si="65" ref="F139:N139">F141+F142</f>
        <v>0</v>
      </c>
      <c r="G139" s="60">
        <f t="shared" si="65"/>
        <v>0</v>
      </c>
      <c r="H139" s="60">
        <f t="shared" si="65"/>
        <v>0</v>
      </c>
      <c r="I139" s="60">
        <f t="shared" si="65"/>
        <v>0</v>
      </c>
      <c r="J139" s="75">
        <f t="shared" si="65"/>
        <v>0</v>
      </c>
      <c r="K139" s="75">
        <f t="shared" si="65"/>
        <v>0</v>
      </c>
      <c r="L139" s="60">
        <f t="shared" si="65"/>
        <v>0</v>
      </c>
      <c r="M139" s="60">
        <f t="shared" si="65"/>
        <v>0</v>
      </c>
      <c r="N139" s="60">
        <f t="shared" si="65"/>
        <v>0</v>
      </c>
      <c r="O139" s="29" t="s">
        <v>175</v>
      </c>
    </row>
    <row r="140" spans="1:15" ht="15.75">
      <c r="A140" s="52">
        <v>134</v>
      </c>
      <c r="B140" s="27" t="s">
        <v>0</v>
      </c>
      <c r="C140" s="31">
        <f t="shared" si="51"/>
        <v>698000</v>
      </c>
      <c r="D140" s="31">
        <v>0</v>
      </c>
      <c r="E140" s="60">
        <v>698000</v>
      </c>
      <c r="F140" s="60">
        <v>0</v>
      </c>
      <c r="G140" s="60">
        <v>0</v>
      </c>
      <c r="H140" s="60">
        <v>0</v>
      </c>
      <c r="I140" s="60">
        <v>0</v>
      </c>
      <c r="J140" s="75">
        <v>0</v>
      </c>
      <c r="K140" s="75">
        <v>0</v>
      </c>
      <c r="L140" s="60">
        <v>0</v>
      </c>
      <c r="M140" s="60">
        <v>0</v>
      </c>
      <c r="N140" s="60">
        <v>0</v>
      </c>
      <c r="O140" s="29"/>
    </row>
    <row r="141" spans="1:15" ht="15.75">
      <c r="A141" s="52">
        <v>135</v>
      </c>
      <c r="B141" s="27" t="s">
        <v>1</v>
      </c>
      <c r="C141" s="31">
        <f t="shared" si="51"/>
        <v>299200</v>
      </c>
      <c r="D141" s="31">
        <v>0</v>
      </c>
      <c r="E141" s="60">
        <v>299200</v>
      </c>
      <c r="F141" s="60">
        <v>0</v>
      </c>
      <c r="G141" s="60">
        <v>0</v>
      </c>
      <c r="H141" s="60">
        <v>0</v>
      </c>
      <c r="I141" s="60">
        <v>0</v>
      </c>
      <c r="J141" s="75">
        <v>0</v>
      </c>
      <c r="K141" s="75">
        <v>0</v>
      </c>
      <c r="L141" s="60">
        <v>0</v>
      </c>
      <c r="M141" s="60">
        <v>0</v>
      </c>
      <c r="N141" s="60">
        <v>0</v>
      </c>
      <c r="O141" s="29"/>
    </row>
    <row r="142" spans="1:15" ht="15.75">
      <c r="A142" s="52">
        <v>136</v>
      </c>
      <c r="B142" s="27" t="s">
        <v>2</v>
      </c>
      <c r="C142" s="31">
        <f t="shared" si="51"/>
        <v>700000</v>
      </c>
      <c r="D142" s="31">
        <v>0</v>
      </c>
      <c r="E142" s="60">
        <v>700000</v>
      </c>
      <c r="F142" s="60">
        <v>0</v>
      </c>
      <c r="G142" s="60">
        <v>0</v>
      </c>
      <c r="H142" s="60">
        <v>0</v>
      </c>
      <c r="I142" s="60">
        <v>0</v>
      </c>
      <c r="J142" s="75">
        <v>0</v>
      </c>
      <c r="K142" s="75">
        <v>0</v>
      </c>
      <c r="L142" s="60">
        <v>0</v>
      </c>
      <c r="M142" s="60">
        <v>0</v>
      </c>
      <c r="N142" s="60">
        <v>0</v>
      </c>
      <c r="O142" s="29"/>
    </row>
    <row r="143" spans="1:15" ht="63">
      <c r="A143" s="52">
        <v>137</v>
      </c>
      <c r="B143" s="27" t="s">
        <v>122</v>
      </c>
      <c r="C143" s="31">
        <f t="shared" si="51"/>
        <v>2222420</v>
      </c>
      <c r="D143" s="31">
        <f>D144+D145</f>
        <v>0</v>
      </c>
      <c r="E143" s="60">
        <f aca="true" t="shared" si="66" ref="E143:N143">E144+E145</f>
        <v>537000</v>
      </c>
      <c r="F143" s="60">
        <f t="shared" si="66"/>
        <v>0</v>
      </c>
      <c r="G143" s="60">
        <f t="shared" si="66"/>
        <v>0</v>
      </c>
      <c r="H143" s="60">
        <f t="shared" si="66"/>
        <v>0</v>
      </c>
      <c r="I143" s="60">
        <f t="shared" si="66"/>
        <v>0</v>
      </c>
      <c r="J143" s="75">
        <f>J144+J145</f>
        <v>0</v>
      </c>
      <c r="K143" s="75">
        <v>421355</v>
      </c>
      <c r="L143" s="60">
        <f t="shared" si="66"/>
        <v>421355</v>
      </c>
      <c r="M143" s="60">
        <f t="shared" si="66"/>
        <v>421355</v>
      </c>
      <c r="N143" s="60">
        <f t="shared" si="66"/>
        <v>421355</v>
      </c>
      <c r="O143" s="29" t="s">
        <v>176</v>
      </c>
    </row>
    <row r="144" spans="1:15" ht="15.75">
      <c r="A144" s="52">
        <v>138</v>
      </c>
      <c r="B144" s="27" t="s">
        <v>1</v>
      </c>
      <c r="C144" s="31">
        <f t="shared" si="51"/>
        <v>0</v>
      </c>
      <c r="D144" s="31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75">
        <v>0</v>
      </c>
      <c r="K144" s="75">
        <v>0</v>
      </c>
      <c r="L144" s="60">
        <v>0</v>
      </c>
      <c r="M144" s="60">
        <v>0</v>
      </c>
      <c r="N144" s="60">
        <v>0</v>
      </c>
      <c r="O144" s="29"/>
    </row>
    <row r="145" spans="1:15" ht="15.75">
      <c r="A145" s="52">
        <v>139</v>
      </c>
      <c r="B145" s="27" t="s">
        <v>2</v>
      </c>
      <c r="C145" s="31">
        <f t="shared" si="51"/>
        <v>2222420</v>
      </c>
      <c r="D145" s="31">
        <v>0</v>
      </c>
      <c r="E145" s="60">
        <v>537000</v>
      </c>
      <c r="F145" s="60">
        <v>0</v>
      </c>
      <c r="G145" s="60">
        <v>0</v>
      </c>
      <c r="H145" s="60">
        <v>0</v>
      </c>
      <c r="I145" s="60">
        <v>0</v>
      </c>
      <c r="J145" s="75">
        <v>0</v>
      </c>
      <c r="K145" s="75">
        <v>421355</v>
      </c>
      <c r="L145" s="60">
        <v>421355</v>
      </c>
      <c r="M145" s="60">
        <v>421355</v>
      </c>
      <c r="N145" s="60">
        <v>421355</v>
      </c>
      <c r="O145" s="29"/>
    </row>
    <row r="146" spans="1:15" ht="204.75">
      <c r="A146" s="52">
        <v>140</v>
      </c>
      <c r="B146" s="27" t="s">
        <v>125</v>
      </c>
      <c r="C146" s="31">
        <f t="shared" si="51"/>
        <v>2562172</v>
      </c>
      <c r="D146" s="31">
        <f>D147+D148+D149</f>
        <v>0</v>
      </c>
      <c r="E146" s="60">
        <f aca="true" t="shared" si="67" ref="E146:N146">E147+E148+E149</f>
        <v>0</v>
      </c>
      <c r="F146" s="60">
        <f t="shared" si="67"/>
        <v>0</v>
      </c>
      <c r="G146" s="60">
        <f t="shared" si="67"/>
        <v>2562172</v>
      </c>
      <c r="H146" s="60">
        <f t="shared" si="67"/>
        <v>0</v>
      </c>
      <c r="I146" s="60">
        <f t="shared" si="67"/>
        <v>0</v>
      </c>
      <c r="J146" s="75">
        <f>J147+J148+J149</f>
        <v>0</v>
      </c>
      <c r="K146" s="75">
        <f t="shared" si="67"/>
        <v>0</v>
      </c>
      <c r="L146" s="60">
        <f t="shared" si="67"/>
        <v>0</v>
      </c>
      <c r="M146" s="60">
        <f t="shared" si="67"/>
        <v>0</v>
      </c>
      <c r="N146" s="60">
        <f t="shared" si="67"/>
        <v>0</v>
      </c>
      <c r="O146" s="29" t="s">
        <v>177</v>
      </c>
    </row>
    <row r="147" spans="1:15" ht="15.75">
      <c r="A147" s="52">
        <v>141</v>
      </c>
      <c r="B147" s="27" t="s">
        <v>0</v>
      </c>
      <c r="C147" s="31">
        <f t="shared" si="51"/>
        <v>0</v>
      </c>
      <c r="D147" s="31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75">
        <v>0</v>
      </c>
      <c r="K147" s="75">
        <v>0</v>
      </c>
      <c r="L147" s="60"/>
      <c r="M147" s="60"/>
      <c r="N147" s="60"/>
      <c r="O147" s="29"/>
    </row>
    <row r="148" spans="1:15" ht="15.75">
      <c r="A148" s="52">
        <v>142</v>
      </c>
      <c r="B148" s="27" t="s">
        <v>1</v>
      </c>
      <c r="C148" s="31">
        <f t="shared" si="51"/>
        <v>2052172</v>
      </c>
      <c r="D148" s="31">
        <v>0</v>
      </c>
      <c r="E148" s="60">
        <v>0</v>
      </c>
      <c r="F148" s="60">
        <v>0</v>
      </c>
      <c r="G148" s="60">
        <v>2052172</v>
      </c>
      <c r="H148" s="60">
        <v>0</v>
      </c>
      <c r="I148" s="60">
        <v>0</v>
      </c>
      <c r="J148" s="75">
        <v>0</v>
      </c>
      <c r="K148" s="75">
        <v>0</v>
      </c>
      <c r="L148" s="60">
        <v>0</v>
      </c>
      <c r="M148" s="60">
        <v>0</v>
      </c>
      <c r="N148" s="60">
        <v>0</v>
      </c>
      <c r="O148" s="29"/>
    </row>
    <row r="149" spans="1:15" ht="15.75">
      <c r="A149" s="52">
        <v>143</v>
      </c>
      <c r="B149" s="27" t="s">
        <v>140</v>
      </c>
      <c r="C149" s="31">
        <f t="shared" si="51"/>
        <v>510000</v>
      </c>
      <c r="D149" s="31">
        <v>0</v>
      </c>
      <c r="E149" s="60">
        <v>0</v>
      </c>
      <c r="F149" s="60">
        <v>0</v>
      </c>
      <c r="G149" s="60">
        <v>510000</v>
      </c>
      <c r="H149" s="60">
        <v>0</v>
      </c>
      <c r="I149" s="60">
        <v>0</v>
      </c>
      <c r="J149" s="75">
        <v>0</v>
      </c>
      <c r="K149" s="75">
        <v>0</v>
      </c>
      <c r="L149" s="60">
        <v>0</v>
      </c>
      <c r="M149" s="60">
        <v>0</v>
      </c>
      <c r="N149" s="60">
        <v>0</v>
      </c>
      <c r="O149" s="29"/>
    </row>
    <row r="150" spans="1:15" ht="110.25">
      <c r="A150" s="52">
        <v>144</v>
      </c>
      <c r="B150" s="27" t="s">
        <v>128</v>
      </c>
      <c r="C150" s="31">
        <f t="shared" si="51"/>
        <v>5648356.49</v>
      </c>
      <c r="D150" s="31">
        <f aca="true" t="shared" si="68" ref="D150:N150">D151+D152+D153</f>
        <v>0</v>
      </c>
      <c r="E150" s="60">
        <f t="shared" si="68"/>
        <v>0</v>
      </c>
      <c r="F150" s="60">
        <f t="shared" si="68"/>
        <v>0</v>
      </c>
      <c r="G150" s="60">
        <f t="shared" si="68"/>
        <v>5263157.9</v>
      </c>
      <c r="H150" s="60">
        <f t="shared" si="68"/>
        <v>385198.59</v>
      </c>
      <c r="I150" s="60">
        <f t="shared" si="68"/>
        <v>0</v>
      </c>
      <c r="J150" s="75">
        <f>J151+J152+J153</f>
        <v>0</v>
      </c>
      <c r="K150" s="75">
        <f t="shared" si="68"/>
        <v>0</v>
      </c>
      <c r="L150" s="60">
        <f t="shared" si="68"/>
        <v>0</v>
      </c>
      <c r="M150" s="60">
        <f t="shared" si="68"/>
        <v>0</v>
      </c>
      <c r="N150" s="60">
        <f t="shared" si="68"/>
        <v>0</v>
      </c>
      <c r="O150" s="29" t="s">
        <v>178</v>
      </c>
    </row>
    <row r="151" spans="1:15" ht="15.75">
      <c r="A151" s="52">
        <v>145</v>
      </c>
      <c r="B151" s="27" t="s">
        <v>0</v>
      </c>
      <c r="C151" s="31">
        <f t="shared" si="51"/>
        <v>0</v>
      </c>
      <c r="D151" s="31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75">
        <v>0</v>
      </c>
      <c r="K151" s="75">
        <v>0</v>
      </c>
      <c r="L151" s="60">
        <v>0</v>
      </c>
      <c r="M151" s="60">
        <v>0</v>
      </c>
      <c r="N151" s="60">
        <v>0</v>
      </c>
      <c r="O151" s="29"/>
    </row>
    <row r="152" spans="1:15" ht="15.75">
      <c r="A152" s="52">
        <v>146</v>
      </c>
      <c r="B152" s="27" t="s">
        <v>1</v>
      </c>
      <c r="C152" s="31">
        <f t="shared" si="51"/>
        <v>5385198.59</v>
      </c>
      <c r="D152" s="31">
        <v>0</v>
      </c>
      <c r="E152" s="60">
        <v>0</v>
      </c>
      <c r="F152" s="60">
        <v>0</v>
      </c>
      <c r="G152" s="60">
        <v>5000000</v>
      </c>
      <c r="H152" s="60">
        <v>385198.59</v>
      </c>
      <c r="I152" s="60">
        <v>0</v>
      </c>
      <c r="J152" s="75">
        <v>0</v>
      </c>
      <c r="K152" s="75">
        <v>0</v>
      </c>
      <c r="L152" s="60">
        <v>0</v>
      </c>
      <c r="M152" s="60">
        <v>0</v>
      </c>
      <c r="N152" s="60">
        <v>0</v>
      </c>
      <c r="O152" s="29"/>
    </row>
    <row r="153" spans="1:15" ht="15.75">
      <c r="A153" s="52">
        <v>147</v>
      </c>
      <c r="B153" s="27" t="s">
        <v>2</v>
      </c>
      <c r="C153" s="31">
        <f t="shared" si="51"/>
        <v>263157.9</v>
      </c>
      <c r="D153" s="31">
        <v>0</v>
      </c>
      <c r="E153" s="60">
        <v>0</v>
      </c>
      <c r="F153" s="60">
        <v>0</v>
      </c>
      <c r="G153" s="60">
        <v>263157.9</v>
      </c>
      <c r="H153" s="60">
        <v>0</v>
      </c>
      <c r="I153" s="60">
        <v>0</v>
      </c>
      <c r="J153" s="75">
        <v>0</v>
      </c>
      <c r="K153" s="75">
        <v>0</v>
      </c>
      <c r="L153" s="60">
        <v>0</v>
      </c>
      <c r="M153" s="60">
        <v>0</v>
      </c>
      <c r="N153" s="60">
        <v>0</v>
      </c>
      <c r="O153" s="29"/>
    </row>
    <row r="154" spans="1:15" ht="78.75">
      <c r="A154" s="52">
        <v>148</v>
      </c>
      <c r="B154" s="27" t="s">
        <v>131</v>
      </c>
      <c r="C154" s="31">
        <f t="shared" si="51"/>
        <v>0</v>
      </c>
      <c r="D154" s="31">
        <f aca="true" t="shared" si="69" ref="D154:N154">D155+D156+D157</f>
        <v>0</v>
      </c>
      <c r="E154" s="60">
        <f t="shared" si="69"/>
        <v>0</v>
      </c>
      <c r="F154" s="60">
        <f t="shared" si="69"/>
        <v>0</v>
      </c>
      <c r="G154" s="60">
        <f t="shared" si="69"/>
        <v>0</v>
      </c>
      <c r="H154" s="60">
        <f t="shared" si="69"/>
        <v>0</v>
      </c>
      <c r="I154" s="60">
        <f t="shared" si="69"/>
        <v>0</v>
      </c>
      <c r="J154" s="75">
        <f>J155+J156+J157</f>
        <v>0</v>
      </c>
      <c r="K154" s="75">
        <f t="shared" si="69"/>
        <v>0</v>
      </c>
      <c r="L154" s="60">
        <f t="shared" si="69"/>
        <v>0</v>
      </c>
      <c r="M154" s="60">
        <f t="shared" si="69"/>
        <v>0</v>
      </c>
      <c r="N154" s="60">
        <f t="shared" si="69"/>
        <v>0</v>
      </c>
      <c r="O154" s="29" t="s">
        <v>177</v>
      </c>
    </row>
    <row r="155" spans="1:15" ht="15.75">
      <c r="A155" s="52">
        <v>149</v>
      </c>
      <c r="B155" s="27" t="s">
        <v>0</v>
      </c>
      <c r="C155" s="31">
        <f t="shared" si="51"/>
        <v>0</v>
      </c>
      <c r="D155" s="31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75">
        <v>0</v>
      </c>
      <c r="K155" s="75">
        <v>0</v>
      </c>
      <c r="L155" s="60">
        <v>0</v>
      </c>
      <c r="M155" s="60">
        <v>0</v>
      </c>
      <c r="N155" s="60">
        <v>0</v>
      </c>
      <c r="O155" s="29"/>
    </row>
    <row r="156" spans="1:15" ht="15.75">
      <c r="A156" s="52">
        <v>150</v>
      </c>
      <c r="B156" s="27" t="s">
        <v>1</v>
      </c>
      <c r="C156" s="31">
        <f t="shared" si="51"/>
        <v>0</v>
      </c>
      <c r="D156" s="31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75">
        <v>0</v>
      </c>
      <c r="K156" s="75">
        <v>0</v>
      </c>
      <c r="L156" s="60">
        <v>0</v>
      </c>
      <c r="M156" s="60">
        <v>0</v>
      </c>
      <c r="N156" s="60">
        <v>0</v>
      </c>
      <c r="O156" s="29"/>
    </row>
    <row r="157" spans="1:15" ht="15.75">
      <c r="A157" s="52">
        <v>151</v>
      </c>
      <c r="B157" s="27" t="s">
        <v>2</v>
      </c>
      <c r="C157" s="31">
        <f t="shared" si="51"/>
        <v>0</v>
      </c>
      <c r="D157" s="31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75">
        <v>0</v>
      </c>
      <c r="K157" s="75">
        <v>0</v>
      </c>
      <c r="L157" s="60">
        <v>0</v>
      </c>
      <c r="M157" s="60">
        <v>0</v>
      </c>
      <c r="N157" s="60">
        <v>0</v>
      </c>
      <c r="O157" s="29"/>
    </row>
    <row r="158" spans="1:15" ht="63">
      <c r="A158" s="52">
        <v>152</v>
      </c>
      <c r="B158" s="27" t="s">
        <v>132</v>
      </c>
      <c r="C158" s="31">
        <f t="shared" si="51"/>
        <v>3396181.25</v>
      </c>
      <c r="D158" s="31">
        <f aca="true" t="shared" si="70" ref="D158:J158">D159+D160+D161</f>
        <v>0</v>
      </c>
      <c r="E158" s="60">
        <f t="shared" si="70"/>
        <v>0</v>
      </c>
      <c r="F158" s="60">
        <f t="shared" si="70"/>
        <v>0</v>
      </c>
      <c r="G158" s="60">
        <f t="shared" si="70"/>
        <v>0</v>
      </c>
      <c r="H158" s="60">
        <f t="shared" si="70"/>
        <v>1050000</v>
      </c>
      <c r="I158" s="60">
        <f t="shared" si="70"/>
        <v>1366198.87</v>
      </c>
      <c r="J158" s="60">
        <f t="shared" si="70"/>
        <v>979982.38</v>
      </c>
      <c r="K158" s="75">
        <v>0</v>
      </c>
      <c r="L158" s="60"/>
      <c r="M158" s="60"/>
      <c r="N158" s="60"/>
      <c r="O158" s="29" t="s">
        <v>177</v>
      </c>
    </row>
    <row r="159" spans="1:15" ht="15.75">
      <c r="A159" s="52">
        <v>153</v>
      </c>
      <c r="B159" s="27" t="s">
        <v>0</v>
      </c>
      <c r="C159" s="31">
        <f t="shared" si="51"/>
        <v>0</v>
      </c>
      <c r="D159" s="31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75">
        <v>0</v>
      </c>
      <c r="K159" s="75">
        <v>0</v>
      </c>
      <c r="L159" s="60"/>
      <c r="M159" s="60"/>
      <c r="N159" s="60"/>
      <c r="O159" s="29"/>
    </row>
    <row r="160" spans="1:15" ht="18.75" customHeight="1">
      <c r="A160" s="52">
        <v>154</v>
      </c>
      <c r="B160" s="27" t="s">
        <v>1</v>
      </c>
      <c r="C160" s="31">
        <f t="shared" si="51"/>
        <v>0</v>
      </c>
      <c r="D160" s="31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75">
        <v>0</v>
      </c>
      <c r="K160" s="75">
        <v>0</v>
      </c>
      <c r="L160" s="60"/>
      <c r="M160" s="60"/>
      <c r="N160" s="60"/>
      <c r="O160" s="29"/>
    </row>
    <row r="161" spans="1:15" ht="15.75">
      <c r="A161" s="52">
        <v>155</v>
      </c>
      <c r="B161" s="27" t="s">
        <v>2</v>
      </c>
      <c r="C161" s="31">
        <f t="shared" si="51"/>
        <v>3396181.25</v>
      </c>
      <c r="D161" s="31">
        <v>0</v>
      </c>
      <c r="E161" s="60">
        <v>0</v>
      </c>
      <c r="F161" s="60">
        <v>0</v>
      </c>
      <c r="G161" s="60">
        <v>0</v>
      </c>
      <c r="H161" s="60">
        <v>1050000</v>
      </c>
      <c r="I161" s="60">
        <v>1366198.87</v>
      </c>
      <c r="J161" s="75">
        <v>979982.38</v>
      </c>
      <c r="K161" s="75">
        <v>0</v>
      </c>
      <c r="L161" s="60"/>
      <c r="M161" s="60"/>
      <c r="N161" s="60"/>
      <c r="O161" s="29"/>
    </row>
    <row r="162" spans="1:15" ht="63">
      <c r="A162" s="52">
        <v>156</v>
      </c>
      <c r="B162" s="27" t="s">
        <v>134</v>
      </c>
      <c r="C162" s="31">
        <f t="shared" si="51"/>
        <v>531114</v>
      </c>
      <c r="D162" s="31">
        <f aca="true" t="shared" si="71" ref="D162:N162">D163</f>
        <v>0</v>
      </c>
      <c r="E162" s="60">
        <f t="shared" si="71"/>
        <v>0</v>
      </c>
      <c r="F162" s="60">
        <f t="shared" si="71"/>
        <v>0</v>
      </c>
      <c r="G162" s="60">
        <f t="shared" si="71"/>
        <v>0</v>
      </c>
      <c r="H162" s="60">
        <f t="shared" si="71"/>
        <v>235530</v>
      </c>
      <c r="I162" s="60">
        <f t="shared" si="71"/>
        <v>0</v>
      </c>
      <c r="J162" s="75">
        <f t="shared" si="71"/>
        <v>295584</v>
      </c>
      <c r="K162" s="75">
        <f t="shared" si="71"/>
        <v>0</v>
      </c>
      <c r="L162" s="60">
        <f t="shared" si="71"/>
        <v>0</v>
      </c>
      <c r="M162" s="60">
        <f t="shared" si="71"/>
        <v>0</v>
      </c>
      <c r="N162" s="60">
        <f t="shared" si="71"/>
        <v>0</v>
      </c>
      <c r="O162" s="29" t="s">
        <v>177</v>
      </c>
    </row>
    <row r="163" spans="1:15" ht="15.75">
      <c r="A163" s="52">
        <v>157</v>
      </c>
      <c r="B163" s="27" t="s">
        <v>1</v>
      </c>
      <c r="C163" s="31">
        <f t="shared" si="51"/>
        <v>531114</v>
      </c>
      <c r="D163" s="31">
        <v>0</v>
      </c>
      <c r="E163" s="60">
        <v>0</v>
      </c>
      <c r="F163" s="60">
        <v>0</v>
      </c>
      <c r="G163" s="60">
        <v>0</v>
      </c>
      <c r="H163" s="60">
        <v>235530</v>
      </c>
      <c r="I163" s="60">
        <v>0</v>
      </c>
      <c r="J163" s="75">
        <v>295584</v>
      </c>
      <c r="K163" s="75">
        <v>0</v>
      </c>
      <c r="L163" s="60"/>
      <c r="M163" s="60">
        <v>0</v>
      </c>
      <c r="N163" s="60">
        <v>0</v>
      </c>
      <c r="O163" s="29"/>
    </row>
    <row r="164" spans="1:15" ht="47.25">
      <c r="A164" s="52">
        <v>158</v>
      </c>
      <c r="B164" s="27" t="s">
        <v>152</v>
      </c>
      <c r="C164" s="31">
        <f aca="true" t="shared" si="72" ref="C164:C186">D164+E164+F164+G164+H164+I164+K164+J164+L164+M164+N164</f>
        <v>91288656.84</v>
      </c>
      <c r="D164" s="31">
        <f aca="true" t="shared" si="73" ref="D164:N164">D165</f>
        <v>0</v>
      </c>
      <c r="E164" s="60">
        <f t="shared" si="73"/>
        <v>0</v>
      </c>
      <c r="F164" s="60">
        <f t="shared" si="73"/>
        <v>0</v>
      </c>
      <c r="G164" s="60">
        <f t="shared" si="73"/>
        <v>0</v>
      </c>
      <c r="H164" s="60">
        <f t="shared" si="73"/>
        <v>0</v>
      </c>
      <c r="I164" s="60">
        <f t="shared" si="73"/>
        <v>33267912.84</v>
      </c>
      <c r="J164" s="75">
        <f t="shared" si="73"/>
        <v>17011104</v>
      </c>
      <c r="K164" s="75">
        <f t="shared" si="73"/>
        <v>8648640</v>
      </c>
      <c r="L164" s="60">
        <f t="shared" si="73"/>
        <v>10696000</v>
      </c>
      <c r="M164" s="60">
        <f t="shared" si="73"/>
        <v>10696000</v>
      </c>
      <c r="N164" s="60">
        <f t="shared" si="73"/>
        <v>10969000</v>
      </c>
      <c r="O164" s="29" t="s">
        <v>177</v>
      </c>
    </row>
    <row r="165" spans="1:15" ht="15.75">
      <c r="A165" s="52">
        <v>159</v>
      </c>
      <c r="B165" s="27" t="s">
        <v>2</v>
      </c>
      <c r="C165" s="31">
        <f t="shared" si="72"/>
        <v>91288656.84</v>
      </c>
      <c r="D165" s="31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33267912.84</v>
      </c>
      <c r="J165" s="75">
        <v>17011104</v>
      </c>
      <c r="K165" s="75">
        <v>8648640</v>
      </c>
      <c r="L165" s="60">
        <v>10696000</v>
      </c>
      <c r="M165" s="60">
        <v>10696000</v>
      </c>
      <c r="N165" s="60">
        <v>10969000</v>
      </c>
      <c r="O165" s="29"/>
    </row>
    <row r="166" spans="1:15" ht="110.25">
      <c r="A166" s="52">
        <v>160</v>
      </c>
      <c r="B166" s="27" t="s">
        <v>189</v>
      </c>
      <c r="C166" s="31">
        <f t="shared" si="72"/>
        <v>839567</v>
      </c>
      <c r="D166" s="60">
        <f>D167+D168</f>
        <v>0</v>
      </c>
      <c r="E166" s="60">
        <f>E167+E168</f>
        <v>0</v>
      </c>
      <c r="F166" s="60">
        <f>F167+F168</f>
        <v>0</v>
      </c>
      <c r="G166" s="60">
        <f>G167+G168</f>
        <v>0</v>
      </c>
      <c r="H166" s="60">
        <f>H167+H168</f>
        <v>0</v>
      </c>
      <c r="I166" s="60">
        <f aca="true" t="shared" si="74" ref="I166:N166">I167+I168</f>
        <v>839567</v>
      </c>
      <c r="J166" s="75">
        <f t="shared" si="74"/>
        <v>0</v>
      </c>
      <c r="K166" s="75">
        <f t="shared" si="74"/>
        <v>0</v>
      </c>
      <c r="L166" s="60">
        <f t="shared" si="74"/>
        <v>0</v>
      </c>
      <c r="M166" s="60">
        <f t="shared" si="74"/>
        <v>0</v>
      </c>
      <c r="N166" s="60">
        <f t="shared" si="74"/>
        <v>0</v>
      </c>
      <c r="O166" s="29" t="s">
        <v>179</v>
      </c>
    </row>
    <row r="167" spans="1:15" ht="15.75">
      <c r="A167" s="52">
        <v>161</v>
      </c>
      <c r="B167" s="27" t="s">
        <v>1</v>
      </c>
      <c r="C167" s="31">
        <f t="shared" si="72"/>
        <v>339567</v>
      </c>
      <c r="D167" s="31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339567</v>
      </c>
      <c r="J167" s="75">
        <v>0</v>
      </c>
      <c r="K167" s="75">
        <v>0</v>
      </c>
      <c r="L167" s="60">
        <v>0</v>
      </c>
      <c r="M167" s="60">
        <v>0</v>
      </c>
      <c r="N167" s="60">
        <v>0</v>
      </c>
      <c r="O167" s="29"/>
    </row>
    <row r="168" spans="1:15" ht="15.75">
      <c r="A168" s="52">
        <v>162</v>
      </c>
      <c r="B168" s="27" t="s">
        <v>2</v>
      </c>
      <c r="C168" s="31">
        <f t="shared" si="72"/>
        <v>500000</v>
      </c>
      <c r="D168" s="31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500000</v>
      </c>
      <c r="J168" s="75">
        <v>0</v>
      </c>
      <c r="K168" s="75">
        <v>0</v>
      </c>
      <c r="L168" s="60">
        <v>0</v>
      </c>
      <c r="M168" s="60">
        <v>0</v>
      </c>
      <c r="N168" s="60">
        <v>0</v>
      </c>
      <c r="O168" s="29"/>
    </row>
    <row r="169" spans="1:15" ht="110.25">
      <c r="A169" s="52">
        <v>163</v>
      </c>
      <c r="B169" s="27" t="s">
        <v>154</v>
      </c>
      <c r="C169" s="31">
        <f t="shared" si="72"/>
        <v>1770463.34</v>
      </c>
      <c r="D169" s="60">
        <f>D170+D171</f>
        <v>0</v>
      </c>
      <c r="E169" s="60">
        <f>E170+E171</f>
        <v>0</v>
      </c>
      <c r="F169" s="60">
        <f>F170+F171</f>
        <v>0</v>
      </c>
      <c r="G169" s="60">
        <f>G170+G171</f>
        <v>0</v>
      </c>
      <c r="H169" s="60">
        <f>H170+H171</f>
        <v>0</v>
      </c>
      <c r="I169" s="60">
        <f aca="true" t="shared" si="75" ref="I169:N169">I170+I171</f>
        <v>1770463.34</v>
      </c>
      <c r="J169" s="75">
        <f t="shared" si="75"/>
        <v>0</v>
      </c>
      <c r="K169" s="75">
        <f t="shared" si="75"/>
        <v>0</v>
      </c>
      <c r="L169" s="60">
        <f t="shared" si="75"/>
        <v>0</v>
      </c>
      <c r="M169" s="60">
        <f t="shared" si="75"/>
        <v>0</v>
      </c>
      <c r="N169" s="60">
        <f t="shared" si="75"/>
        <v>0</v>
      </c>
      <c r="O169" s="29" t="s">
        <v>179</v>
      </c>
    </row>
    <row r="170" spans="1:15" ht="15.75">
      <c r="A170" s="52">
        <v>164</v>
      </c>
      <c r="B170" s="27" t="s">
        <v>1</v>
      </c>
      <c r="C170" s="31">
        <f t="shared" si="72"/>
        <v>1593417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1593417</v>
      </c>
      <c r="J170" s="75">
        <v>0</v>
      </c>
      <c r="K170" s="75">
        <v>0</v>
      </c>
      <c r="L170" s="60">
        <v>0</v>
      </c>
      <c r="M170" s="60">
        <v>0</v>
      </c>
      <c r="N170" s="60">
        <v>0</v>
      </c>
      <c r="O170" s="29"/>
    </row>
    <row r="171" spans="1:15" ht="15.75">
      <c r="A171" s="52">
        <v>165</v>
      </c>
      <c r="B171" s="27" t="s">
        <v>2</v>
      </c>
      <c r="C171" s="31">
        <f t="shared" si="72"/>
        <v>177046.34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177046.34</v>
      </c>
      <c r="J171" s="75">
        <v>0</v>
      </c>
      <c r="K171" s="75">
        <v>0</v>
      </c>
      <c r="L171" s="60">
        <v>0</v>
      </c>
      <c r="M171" s="60">
        <v>0</v>
      </c>
      <c r="N171" s="60">
        <v>0</v>
      </c>
      <c r="O171" s="29"/>
    </row>
    <row r="172" spans="1:15" ht="94.5">
      <c r="A172" s="52">
        <v>166</v>
      </c>
      <c r="B172" s="27" t="s">
        <v>191</v>
      </c>
      <c r="C172" s="31">
        <f t="shared" si="72"/>
        <v>12867926.7</v>
      </c>
      <c r="D172" s="45">
        <f aca="true" t="shared" si="76" ref="D172:I172">D174+D175+D187</f>
        <v>0</v>
      </c>
      <c r="E172" s="45">
        <f t="shared" si="76"/>
        <v>0</v>
      </c>
      <c r="F172" s="45">
        <f t="shared" si="76"/>
        <v>0</v>
      </c>
      <c r="G172" s="45">
        <f t="shared" si="76"/>
        <v>0</v>
      </c>
      <c r="H172" s="45">
        <f t="shared" si="76"/>
        <v>0</v>
      </c>
      <c r="I172" s="45">
        <f t="shared" si="76"/>
        <v>0</v>
      </c>
      <c r="J172" s="79">
        <f>J174+J175+J176</f>
        <v>1795895.27</v>
      </c>
      <c r="K172" s="79">
        <f>K174+K175+K187</f>
        <v>3103210</v>
      </c>
      <c r="L172" s="45">
        <f>L174+L175+L187</f>
        <v>2993871.43</v>
      </c>
      <c r="M172" s="45">
        <f>M174+M175+M187</f>
        <v>2974950</v>
      </c>
      <c r="N172" s="45">
        <f>N174+N175+N187</f>
        <v>2000000</v>
      </c>
      <c r="O172" s="29" t="s">
        <v>174</v>
      </c>
    </row>
    <row r="173" spans="1:15" ht="15.75">
      <c r="A173" s="52">
        <v>167</v>
      </c>
      <c r="B173" s="27" t="s">
        <v>192</v>
      </c>
      <c r="C173" s="31">
        <f t="shared" si="72"/>
        <v>12585872.16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79">
        <f>J174+J175</f>
        <v>1513840.73</v>
      </c>
      <c r="K173" s="79">
        <f>K174+K175</f>
        <v>3103210</v>
      </c>
      <c r="L173" s="45">
        <f>L174+L175</f>
        <v>2993871.43</v>
      </c>
      <c r="M173" s="45">
        <f>M174+M175</f>
        <v>2974950</v>
      </c>
      <c r="N173" s="45">
        <f>N174+N175</f>
        <v>2000000</v>
      </c>
      <c r="O173" s="29"/>
    </row>
    <row r="174" spans="1:15" ht="15.75">
      <c r="A174" s="52">
        <v>168</v>
      </c>
      <c r="B174" s="27" t="s">
        <v>193</v>
      </c>
      <c r="C174" s="31">
        <f t="shared" si="72"/>
        <v>4339867.6899999995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79">
        <v>1258031.97</v>
      </c>
      <c r="K174" s="79">
        <v>1113014.29</v>
      </c>
      <c r="L174" s="45">
        <v>993871.43</v>
      </c>
      <c r="M174" s="45">
        <v>974950</v>
      </c>
      <c r="N174" s="45">
        <v>0</v>
      </c>
      <c r="O174" s="45"/>
    </row>
    <row r="175" spans="1:15" ht="31.5">
      <c r="A175" s="52">
        <v>169</v>
      </c>
      <c r="B175" s="27" t="s">
        <v>194</v>
      </c>
      <c r="C175" s="31">
        <f t="shared" si="72"/>
        <v>8246004.47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79">
        <v>255808.76</v>
      </c>
      <c r="K175" s="79">
        <v>1990195.71</v>
      </c>
      <c r="L175" s="45">
        <v>2000000</v>
      </c>
      <c r="M175" s="45">
        <v>2000000</v>
      </c>
      <c r="N175" s="45">
        <v>2000000</v>
      </c>
      <c r="O175" s="49"/>
    </row>
    <row r="176" spans="1:15" ht="15.75">
      <c r="A176" s="52">
        <v>170</v>
      </c>
      <c r="B176" s="27" t="s">
        <v>2</v>
      </c>
      <c r="C176" s="31">
        <f t="shared" si="72"/>
        <v>282054.54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79">
        <v>282054.54</v>
      </c>
      <c r="K176" s="79">
        <v>0</v>
      </c>
      <c r="L176" s="45">
        <v>0</v>
      </c>
      <c r="M176" s="45">
        <v>0</v>
      </c>
      <c r="N176" s="45">
        <v>0</v>
      </c>
      <c r="O176" s="49"/>
    </row>
    <row r="177" spans="1:15" ht="141.75">
      <c r="A177" s="52">
        <v>171</v>
      </c>
      <c r="B177" s="27" t="s">
        <v>190</v>
      </c>
      <c r="C177" s="31">
        <f t="shared" si="72"/>
        <v>7053733</v>
      </c>
      <c r="D177" s="60">
        <f aca="true" t="shared" si="77" ref="D177:N177">D178+D179</f>
        <v>0</v>
      </c>
      <c r="E177" s="60">
        <f t="shared" si="77"/>
        <v>0</v>
      </c>
      <c r="F177" s="60">
        <f t="shared" si="77"/>
        <v>0</v>
      </c>
      <c r="G177" s="60">
        <f t="shared" si="77"/>
        <v>0</v>
      </c>
      <c r="H177" s="60">
        <f t="shared" si="77"/>
        <v>0</v>
      </c>
      <c r="I177" s="60">
        <f t="shared" si="77"/>
        <v>0</v>
      </c>
      <c r="J177" s="75">
        <f t="shared" si="77"/>
        <v>1700000</v>
      </c>
      <c r="K177" s="75">
        <f t="shared" si="77"/>
        <v>1953733</v>
      </c>
      <c r="L177" s="60">
        <f t="shared" si="77"/>
        <v>1700000</v>
      </c>
      <c r="M177" s="60">
        <f t="shared" si="77"/>
        <v>1700000</v>
      </c>
      <c r="N177" s="60">
        <f t="shared" si="77"/>
        <v>0</v>
      </c>
      <c r="O177" s="29" t="s">
        <v>179</v>
      </c>
    </row>
    <row r="178" spans="1:15" ht="15.75">
      <c r="A178" s="52">
        <v>172</v>
      </c>
      <c r="B178" s="27" t="s">
        <v>1</v>
      </c>
      <c r="C178" s="31">
        <f t="shared" si="72"/>
        <v>0</v>
      </c>
      <c r="D178" s="60">
        <v>0</v>
      </c>
      <c r="E178" s="60">
        <v>0</v>
      </c>
      <c r="F178" s="60">
        <v>0</v>
      </c>
      <c r="G178" s="60">
        <v>0</v>
      </c>
      <c r="H178" s="60">
        <v>0</v>
      </c>
      <c r="I178" s="60">
        <v>0</v>
      </c>
      <c r="J178" s="75">
        <v>0</v>
      </c>
      <c r="K178" s="75">
        <v>0</v>
      </c>
      <c r="L178" s="60">
        <v>0</v>
      </c>
      <c r="M178" s="60">
        <v>0</v>
      </c>
      <c r="N178" s="60">
        <v>0</v>
      </c>
      <c r="O178" s="29"/>
    </row>
    <row r="179" spans="1:15" ht="15.75">
      <c r="A179" s="52">
        <v>173</v>
      </c>
      <c r="B179" s="27" t="s">
        <v>2</v>
      </c>
      <c r="C179" s="31">
        <f t="shared" si="72"/>
        <v>7053733</v>
      </c>
      <c r="D179" s="60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  <c r="J179" s="75">
        <v>1700000</v>
      </c>
      <c r="K179" s="75">
        <v>1953733</v>
      </c>
      <c r="L179" s="60">
        <v>1700000</v>
      </c>
      <c r="M179" s="60">
        <v>1700000</v>
      </c>
      <c r="N179" s="60">
        <v>0</v>
      </c>
      <c r="O179" s="29"/>
    </row>
    <row r="180" spans="1:15" ht="173.25">
      <c r="A180" s="52">
        <v>174</v>
      </c>
      <c r="B180" s="27" t="s">
        <v>195</v>
      </c>
      <c r="C180" s="31">
        <f t="shared" si="72"/>
        <v>12318600</v>
      </c>
      <c r="D180" s="60">
        <f aca="true" t="shared" si="78" ref="D180:I180">D181</f>
        <v>0</v>
      </c>
      <c r="E180" s="60">
        <f t="shared" si="78"/>
        <v>0</v>
      </c>
      <c r="F180" s="60">
        <f t="shared" si="78"/>
        <v>0</v>
      </c>
      <c r="G180" s="60">
        <f t="shared" si="78"/>
        <v>0</v>
      </c>
      <c r="H180" s="60">
        <f t="shared" si="78"/>
        <v>0</v>
      </c>
      <c r="I180" s="60">
        <f t="shared" si="78"/>
        <v>0</v>
      </c>
      <c r="J180" s="75">
        <f>J181</f>
        <v>12318600</v>
      </c>
      <c r="K180" s="75">
        <f>K181</f>
        <v>0</v>
      </c>
      <c r="L180" s="60">
        <f>L181</f>
        <v>0</v>
      </c>
      <c r="M180" s="60">
        <f>M181</f>
        <v>0</v>
      </c>
      <c r="N180" s="60">
        <f>N181</f>
        <v>0</v>
      </c>
      <c r="O180" s="29"/>
    </row>
    <row r="181" spans="1:15" ht="15.75">
      <c r="A181" s="52">
        <v>175</v>
      </c>
      <c r="B181" s="27" t="s">
        <v>1</v>
      </c>
      <c r="C181" s="31">
        <f t="shared" si="72"/>
        <v>12318600</v>
      </c>
      <c r="D181" s="60"/>
      <c r="E181" s="60"/>
      <c r="F181" s="60"/>
      <c r="G181" s="60"/>
      <c r="H181" s="60"/>
      <c r="I181" s="60"/>
      <c r="J181" s="75">
        <v>12318600</v>
      </c>
      <c r="K181" s="75"/>
      <c r="L181" s="60"/>
      <c r="M181" s="60"/>
      <c r="N181" s="60"/>
      <c r="O181" s="29"/>
    </row>
    <row r="182" spans="1:15" ht="110.25">
      <c r="A182" s="52">
        <v>176</v>
      </c>
      <c r="B182" s="27" t="s">
        <v>200</v>
      </c>
      <c r="C182" s="31">
        <f t="shared" si="72"/>
        <v>1766024.5</v>
      </c>
      <c r="D182" s="60">
        <f aca="true" t="shared" si="79" ref="D182:N182">D183</f>
        <v>0</v>
      </c>
      <c r="E182" s="60">
        <f t="shared" si="79"/>
        <v>0</v>
      </c>
      <c r="F182" s="60">
        <f t="shared" si="79"/>
        <v>0</v>
      </c>
      <c r="G182" s="60">
        <f t="shared" si="79"/>
        <v>0</v>
      </c>
      <c r="H182" s="60">
        <f t="shared" si="79"/>
        <v>0</v>
      </c>
      <c r="I182" s="60">
        <f t="shared" si="79"/>
        <v>0</v>
      </c>
      <c r="J182" s="75">
        <f t="shared" si="79"/>
        <v>1766024.5</v>
      </c>
      <c r="K182" s="75">
        <f t="shared" si="79"/>
        <v>0</v>
      </c>
      <c r="L182" s="60">
        <f t="shared" si="79"/>
        <v>0</v>
      </c>
      <c r="M182" s="60">
        <f t="shared" si="79"/>
        <v>0</v>
      </c>
      <c r="N182" s="60">
        <f t="shared" si="79"/>
        <v>0</v>
      </c>
      <c r="O182" s="60"/>
    </row>
    <row r="183" spans="1:15" ht="15.75">
      <c r="A183" s="52">
        <v>177</v>
      </c>
      <c r="B183" s="27" t="s">
        <v>2</v>
      </c>
      <c r="C183" s="31">
        <f t="shared" si="72"/>
        <v>1766024.5</v>
      </c>
      <c r="D183" s="60"/>
      <c r="E183" s="60"/>
      <c r="F183" s="60"/>
      <c r="G183" s="60"/>
      <c r="H183" s="60"/>
      <c r="I183" s="60"/>
      <c r="J183" s="75">
        <v>1766024.5</v>
      </c>
      <c r="K183" s="75"/>
      <c r="L183" s="60"/>
      <c r="M183" s="60"/>
      <c r="N183" s="60"/>
      <c r="O183" s="29"/>
    </row>
    <row r="184" spans="1:15" s="85" customFormat="1" ht="63">
      <c r="A184" s="83">
        <v>178</v>
      </c>
      <c r="B184" s="84" t="s">
        <v>202</v>
      </c>
      <c r="C184" s="31">
        <f t="shared" si="72"/>
        <v>10968155</v>
      </c>
      <c r="D184" s="75">
        <f>D185+D186</f>
        <v>0</v>
      </c>
      <c r="E184" s="75">
        <f aca="true" t="shared" si="80" ref="E184:N184">E185+E186</f>
        <v>0</v>
      </c>
      <c r="F184" s="75">
        <f t="shared" si="80"/>
        <v>0</v>
      </c>
      <c r="G184" s="75">
        <f t="shared" si="80"/>
        <v>0</v>
      </c>
      <c r="H184" s="75">
        <f t="shared" si="80"/>
        <v>0</v>
      </c>
      <c r="I184" s="75">
        <f t="shared" si="80"/>
        <v>0</v>
      </c>
      <c r="J184" s="75">
        <f t="shared" si="80"/>
        <v>0</v>
      </c>
      <c r="K184" s="75">
        <f t="shared" si="80"/>
        <v>10968155</v>
      </c>
      <c r="L184" s="75">
        <f t="shared" si="80"/>
        <v>0</v>
      </c>
      <c r="M184" s="75">
        <f t="shared" si="80"/>
        <v>0</v>
      </c>
      <c r="N184" s="75">
        <f t="shared" si="80"/>
        <v>0</v>
      </c>
      <c r="O184" s="75"/>
    </row>
    <row r="185" spans="1:15" s="85" customFormat="1" ht="15.75">
      <c r="A185" s="83">
        <v>179</v>
      </c>
      <c r="B185" s="84" t="s">
        <v>203</v>
      </c>
      <c r="C185" s="31">
        <f t="shared" si="72"/>
        <v>0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86"/>
    </row>
    <row r="186" spans="1:15" s="85" customFormat="1" ht="15.75">
      <c r="A186" s="83">
        <v>180</v>
      </c>
      <c r="B186" s="84" t="s">
        <v>2</v>
      </c>
      <c r="C186" s="31">
        <f t="shared" si="72"/>
        <v>10968155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10968155</v>
      </c>
      <c r="L186" s="75">
        <v>0</v>
      </c>
      <c r="M186" s="75">
        <v>0</v>
      </c>
      <c r="N186" s="75">
        <v>0</v>
      </c>
      <c r="O186" s="86"/>
    </row>
    <row r="187" spans="1:15" ht="18.75">
      <c r="A187" s="52">
        <v>181</v>
      </c>
      <c r="B187" s="88" t="s">
        <v>148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31.5">
      <c r="A188" s="52">
        <v>182</v>
      </c>
      <c r="B188" s="27" t="s">
        <v>20</v>
      </c>
      <c r="C188" s="31">
        <f aca="true" t="shared" si="81" ref="C188:K188">C189+C190</f>
        <v>155572329.69</v>
      </c>
      <c r="D188" s="31">
        <f t="shared" si="81"/>
        <v>9488906</v>
      </c>
      <c r="E188" s="60">
        <f t="shared" si="81"/>
        <v>10289426</v>
      </c>
      <c r="F188" s="60">
        <f t="shared" si="81"/>
        <v>9325242.129999999</v>
      </c>
      <c r="G188" s="60">
        <f t="shared" si="81"/>
        <v>10493426.04</v>
      </c>
      <c r="H188" s="60">
        <f t="shared" si="81"/>
        <v>32696948.46</v>
      </c>
      <c r="I188" s="60">
        <f t="shared" si="81"/>
        <v>14732634.88</v>
      </c>
      <c r="J188" s="75">
        <f>J189+J190</f>
        <v>13833566.18</v>
      </c>
      <c r="K188" s="75">
        <f t="shared" si="81"/>
        <v>13678045</v>
      </c>
      <c r="L188" s="60">
        <f>L189+L190</f>
        <v>13678045</v>
      </c>
      <c r="M188" s="60">
        <f>M189+M190</f>
        <v>13678045</v>
      </c>
      <c r="N188" s="60">
        <f>N189+N190</f>
        <v>13678045</v>
      </c>
      <c r="O188" s="29"/>
    </row>
    <row r="189" spans="1:15" ht="15.75">
      <c r="A189" s="52">
        <v>183</v>
      </c>
      <c r="B189" s="27" t="s">
        <v>2</v>
      </c>
      <c r="C189" s="31">
        <f>D189+E189+F189+G189+H189+I189+J189+K189+L189+M189+N189</f>
        <v>137092948.27</v>
      </c>
      <c r="D189" s="31">
        <f aca="true" t="shared" si="82" ref="D189:K189">D192+D194+D196</f>
        <v>9488906</v>
      </c>
      <c r="E189" s="60">
        <f>E192+E194+E196</f>
        <v>10289426</v>
      </c>
      <c r="F189" s="60">
        <f t="shared" si="82"/>
        <v>9325242.129999999</v>
      </c>
      <c r="G189" s="60">
        <f t="shared" si="82"/>
        <v>10493426.04</v>
      </c>
      <c r="H189" s="60">
        <f t="shared" si="82"/>
        <v>14217567.04</v>
      </c>
      <c r="I189" s="60">
        <f t="shared" si="82"/>
        <v>14732634.88</v>
      </c>
      <c r="J189" s="75">
        <f>J192+J194+J196</f>
        <v>13833566.18</v>
      </c>
      <c r="K189" s="75">
        <f t="shared" si="82"/>
        <v>13678045</v>
      </c>
      <c r="L189" s="60">
        <f>L192+L194+L196</f>
        <v>13678045</v>
      </c>
      <c r="M189" s="60">
        <f>M192+M194+M196</f>
        <v>13678045</v>
      </c>
      <c r="N189" s="60">
        <f>N192+N194+N196</f>
        <v>13678045</v>
      </c>
      <c r="O189" s="29"/>
    </row>
    <row r="190" spans="1:15" ht="15.75">
      <c r="A190" s="52">
        <v>184</v>
      </c>
      <c r="B190" s="27" t="s">
        <v>1</v>
      </c>
      <c r="C190" s="31">
        <f aca="true" t="shared" si="83" ref="C190:C196">D190+E190+F190+G190+H190+I190+J190+K190+L190+M190+N190</f>
        <v>18479381.42</v>
      </c>
      <c r="D190" s="31">
        <f aca="true" t="shared" si="84" ref="D190:K190">D198</f>
        <v>0</v>
      </c>
      <c r="E190" s="60">
        <f t="shared" si="84"/>
        <v>0</v>
      </c>
      <c r="F190" s="60">
        <f t="shared" si="84"/>
        <v>0</v>
      </c>
      <c r="G190" s="60">
        <f t="shared" si="84"/>
        <v>0</v>
      </c>
      <c r="H190" s="60">
        <f>H198</f>
        <v>18479381.42</v>
      </c>
      <c r="I190" s="60">
        <f t="shared" si="84"/>
        <v>0</v>
      </c>
      <c r="J190" s="75">
        <f>J198</f>
        <v>0</v>
      </c>
      <c r="K190" s="75">
        <f t="shared" si="84"/>
        <v>0</v>
      </c>
      <c r="L190" s="60">
        <f>L198</f>
        <v>0</v>
      </c>
      <c r="M190" s="60">
        <f>M198</f>
        <v>0</v>
      </c>
      <c r="N190" s="60">
        <f>N198</f>
        <v>0</v>
      </c>
      <c r="O190" s="29"/>
    </row>
    <row r="191" spans="1:15" ht="94.5">
      <c r="A191" s="52">
        <v>185</v>
      </c>
      <c r="B191" s="27" t="s">
        <v>85</v>
      </c>
      <c r="C191" s="31">
        <f t="shared" si="83"/>
        <v>98248604.84</v>
      </c>
      <c r="D191" s="31">
        <f aca="true" t="shared" si="85" ref="D191:N191">D192</f>
        <v>6401533</v>
      </c>
      <c r="E191" s="60">
        <f t="shared" si="85"/>
        <v>8008845</v>
      </c>
      <c r="F191" s="60">
        <f t="shared" si="85"/>
        <v>7159229.13</v>
      </c>
      <c r="G191" s="60">
        <f t="shared" si="85"/>
        <v>0</v>
      </c>
      <c r="H191" s="60">
        <f t="shared" si="85"/>
        <v>11675202.49</v>
      </c>
      <c r="I191" s="60">
        <f t="shared" si="85"/>
        <v>11776596.66</v>
      </c>
      <c r="J191" s="75">
        <f t="shared" si="85"/>
        <v>10760698.56</v>
      </c>
      <c r="K191" s="75">
        <f t="shared" si="85"/>
        <v>10616625</v>
      </c>
      <c r="L191" s="60">
        <f t="shared" si="85"/>
        <v>10616625</v>
      </c>
      <c r="M191" s="60">
        <f t="shared" si="85"/>
        <v>10616625</v>
      </c>
      <c r="N191" s="60">
        <f t="shared" si="85"/>
        <v>10616625</v>
      </c>
      <c r="O191" s="29" t="s">
        <v>180</v>
      </c>
    </row>
    <row r="192" spans="1:15" ht="15.75">
      <c r="A192" s="52">
        <v>186</v>
      </c>
      <c r="B192" s="27" t="s">
        <v>2</v>
      </c>
      <c r="C192" s="31">
        <f t="shared" si="83"/>
        <v>98248604.84</v>
      </c>
      <c r="D192" s="31">
        <v>6401533</v>
      </c>
      <c r="E192" s="60">
        <v>8008845</v>
      </c>
      <c r="F192" s="60">
        <v>7159229.13</v>
      </c>
      <c r="G192" s="60">
        <v>0</v>
      </c>
      <c r="H192" s="60">
        <v>11675202.49</v>
      </c>
      <c r="I192" s="60">
        <v>11776596.66</v>
      </c>
      <c r="J192" s="75">
        <v>10760698.56</v>
      </c>
      <c r="K192" s="75">
        <v>10616625</v>
      </c>
      <c r="L192" s="60">
        <v>10616625</v>
      </c>
      <c r="M192" s="60">
        <v>10616625</v>
      </c>
      <c r="N192" s="60">
        <v>10616625</v>
      </c>
      <c r="O192" s="29"/>
    </row>
    <row r="193" spans="1:15" ht="63">
      <c r="A193" s="52">
        <v>187</v>
      </c>
      <c r="B193" s="27" t="s">
        <v>126</v>
      </c>
      <c r="C193" s="31">
        <f t="shared" si="83"/>
        <v>35279343.43</v>
      </c>
      <c r="D193" s="31">
        <f>D194</f>
        <v>2712373</v>
      </c>
      <c r="E193" s="60">
        <f>E194</f>
        <v>1980581</v>
      </c>
      <c r="F193" s="60">
        <f>F194</f>
        <v>1916013</v>
      </c>
      <c r="G193" s="60">
        <f>G194</f>
        <v>10193426.04</v>
      </c>
      <c r="H193" s="60">
        <f aca="true" t="shared" si="86" ref="H193:N193">H194</f>
        <v>2242364.55</v>
      </c>
      <c r="I193" s="60">
        <f t="shared" si="86"/>
        <v>2606038.22</v>
      </c>
      <c r="J193" s="75">
        <f t="shared" si="86"/>
        <v>2782867.62</v>
      </c>
      <c r="K193" s="75">
        <f t="shared" si="86"/>
        <v>2711420</v>
      </c>
      <c r="L193" s="60">
        <f t="shared" si="86"/>
        <v>2711420</v>
      </c>
      <c r="M193" s="60">
        <f t="shared" si="86"/>
        <v>2711420</v>
      </c>
      <c r="N193" s="60">
        <f t="shared" si="86"/>
        <v>2711420</v>
      </c>
      <c r="O193" s="29" t="s">
        <v>180</v>
      </c>
    </row>
    <row r="194" spans="1:15" ht="15.75">
      <c r="A194" s="52">
        <v>188</v>
      </c>
      <c r="B194" s="27" t="s">
        <v>2</v>
      </c>
      <c r="C194" s="31">
        <f t="shared" si="83"/>
        <v>35279343.43</v>
      </c>
      <c r="D194" s="31">
        <v>2712373</v>
      </c>
      <c r="E194" s="60">
        <v>1980581</v>
      </c>
      <c r="F194" s="60">
        <v>1916013</v>
      </c>
      <c r="G194" s="60">
        <v>10193426.04</v>
      </c>
      <c r="H194" s="60">
        <v>2242364.55</v>
      </c>
      <c r="I194" s="60">
        <v>2606038.22</v>
      </c>
      <c r="J194" s="75">
        <v>2782867.62</v>
      </c>
      <c r="K194" s="75">
        <v>2711420</v>
      </c>
      <c r="L194" s="60">
        <v>2711420</v>
      </c>
      <c r="M194" s="60">
        <v>2711420</v>
      </c>
      <c r="N194" s="60">
        <v>2711420</v>
      </c>
      <c r="O194" s="29"/>
    </row>
    <row r="195" spans="1:15" ht="63">
      <c r="A195" s="52">
        <v>189</v>
      </c>
      <c r="B195" s="27" t="s">
        <v>87</v>
      </c>
      <c r="C195" s="31">
        <f t="shared" si="83"/>
        <v>3565000</v>
      </c>
      <c r="D195" s="31">
        <f>D196</f>
        <v>375000</v>
      </c>
      <c r="E195" s="60">
        <f aca="true" t="shared" si="87" ref="E195:N197">E196</f>
        <v>300000</v>
      </c>
      <c r="F195" s="60">
        <f t="shared" si="87"/>
        <v>250000</v>
      </c>
      <c r="G195" s="60">
        <f t="shared" si="87"/>
        <v>300000</v>
      </c>
      <c r="H195" s="60">
        <f t="shared" si="87"/>
        <v>300000</v>
      </c>
      <c r="I195" s="60">
        <f>I196</f>
        <v>350000</v>
      </c>
      <c r="J195" s="75">
        <f t="shared" si="87"/>
        <v>290000</v>
      </c>
      <c r="K195" s="75">
        <f t="shared" si="87"/>
        <v>350000</v>
      </c>
      <c r="L195" s="60">
        <f t="shared" si="87"/>
        <v>350000</v>
      </c>
      <c r="M195" s="60">
        <f t="shared" si="87"/>
        <v>350000</v>
      </c>
      <c r="N195" s="60">
        <f t="shared" si="87"/>
        <v>350000</v>
      </c>
      <c r="O195" s="29" t="s">
        <v>180</v>
      </c>
    </row>
    <row r="196" spans="1:15" ht="15.75">
      <c r="A196" s="52">
        <v>190</v>
      </c>
      <c r="B196" s="27" t="s">
        <v>2</v>
      </c>
      <c r="C196" s="31">
        <f t="shared" si="83"/>
        <v>3565000</v>
      </c>
      <c r="D196" s="31">
        <v>375000</v>
      </c>
      <c r="E196" s="60">
        <v>300000</v>
      </c>
      <c r="F196" s="60">
        <v>250000</v>
      </c>
      <c r="G196" s="60">
        <v>300000</v>
      </c>
      <c r="H196" s="60">
        <v>300000</v>
      </c>
      <c r="I196" s="60">
        <v>350000</v>
      </c>
      <c r="J196" s="75">
        <v>290000</v>
      </c>
      <c r="K196" s="75">
        <v>350000</v>
      </c>
      <c r="L196" s="60">
        <v>350000</v>
      </c>
      <c r="M196" s="60">
        <v>350000</v>
      </c>
      <c r="N196" s="60">
        <v>350000</v>
      </c>
      <c r="O196" s="29"/>
    </row>
    <row r="197" spans="1:15" ht="78.75">
      <c r="A197" s="52">
        <v>191</v>
      </c>
      <c r="B197" s="64" t="s">
        <v>151</v>
      </c>
      <c r="C197" s="31">
        <f>D197+E197+F197+G197+H197+I197+J197+K197+L197+M197+N197</f>
        <v>18479381.42</v>
      </c>
      <c r="D197" s="31">
        <f>D198</f>
        <v>0</v>
      </c>
      <c r="E197" s="60">
        <f t="shared" si="87"/>
        <v>0</v>
      </c>
      <c r="F197" s="60">
        <f t="shared" si="87"/>
        <v>0</v>
      </c>
      <c r="G197" s="60">
        <f t="shared" si="87"/>
        <v>0</v>
      </c>
      <c r="H197" s="60">
        <f t="shared" si="87"/>
        <v>18479381.42</v>
      </c>
      <c r="I197" s="60">
        <f t="shared" si="87"/>
        <v>0</v>
      </c>
      <c r="J197" s="75">
        <f t="shared" si="87"/>
        <v>0</v>
      </c>
      <c r="K197" s="75">
        <f t="shared" si="87"/>
        <v>0</v>
      </c>
      <c r="L197" s="60">
        <f t="shared" si="87"/>
        <v>0</v>
      </c>
      <c r="M197" s="60">
        <f t="shared" si="87"/>
        <v>0</v>
      </c>
      <c r="N197" s="60">
        <f t="shared" si="87"/>
        <v>0</v>
      </c>
      <c r="O197" s="71">
        <v>95</v>
      </c>
    </row>
    <row r="198" spans="1:15" ht="15.75">
      <c r="A198" s="52">
        <v>192</v>
      </c>
      <c r="B198" s="66" t="s">
        <v>1</v>
      </c>
      <c r="C198" s="31">
        <f>D198+E198+F198+G198+H198+I198+J198+K198+L198+M198+N198</f>
        <v>18479381.42</v>
      </c>
      <c r="D198" s="31">
        <v>0</v>
      </c>
      <c r="E198" s="60">
        <v>0</v>
      </c>
      <c r="F198" s="60">
        <v>0</v>
      </c>
      <c r="G198" s="60">
        <v>0</v>
      </c>
      <c r="H198" s="60">
        <v>18479381.42</v>
      </c>
      <c r="I198" s="60">
        <v>0</v>
      </c>
      <c r="J198" s="75">
        <v>0</v>
      </c>
      <c r="K198" s="75">
        <v>0</v>
      </c>
      <c r="L198" s="60">
        <v>0</v>
      </c>
      <c r="M198" s="60">
        <v>0</v>
      </c>
      <c r="N198" s="60">
        <v>0</v>
      </c>
      <c r="O198" s="65"/>
    </row>
    <row r="199" ht="15.75">
      <c r="B199" s="26" t="s">
        <v>139</v>
      </c>
    </row>
  </sheetData>
  <sheetProtection/>
  <mergeCells count="10">
    <mergeCell ref="C5:N5"/>
    <mergeCell ref="B187:O187"/>
    <mergeCell ref="B70:O70"/>
    <mergeCell ref="B85:O85"/>
    <mergeCell ref="B98:O98"/>
    <mergeCell ref="G1:O1"/>
    <mergeCell ref="G2:O2"/>
    <mergeCell ref="A3:O3"/>
    <mergeCell ref="B11:O11"/>
    <mergeCell ref="B34:O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9" t="s">
        <v>96</v>
      </c>
      <c r="I1" s="89"/>
      <c r="J1" s="89"/>
      <c r="K1" s="89"/>
    </row>
    <row r="2" spans="8:11" ht="14.25" customHeight="1">
      <c r="H2" s="89"/>
      <c r="I2" s="89"/>
      <c r="J2" s="89"/>
      <c r="K2" s="89"/>
    </row>
    <row r="3" spans="1:11" ht="24.75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0.2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91" t="s">
        <v>16</v>
      </c>
      <c r="D6" s="92"/>
      <c r="E6" s="92"/>
      <c r="F6" s="92"/>
      <c r="G6" s="92"/>
      <c r="H6" s="92"/>
      <c r="I6" s="92"/>
      <c r="J6" s="93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88" t="s">
        <v>63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88" t="s">
        <v>88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88" t="s">
        <v>91</v>
      </c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88" t="s">
        <v>89</v>
      </c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88" t="s">
        <v>90</v>
      </c>
      <c r="C68" s="88"/>
      <c r="D68" s="88"/>
      <c r="E68" s="88"/>
      <c r="F68" s="88"/>
      <c r="G68" s="88"/>
      <c r="H68" s="88"/>
      <c r="I68" s="88"/>
      <c r="J68" s="88"/>
      <c r="K68" s="88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88" t="s">
        <v>19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H1:K1"/>
    <mergeCell ref="H2:K2"/>
    <mergeCell ref="A3:K3"/>
    <mergeCell ref="A4:K4"/>
    <mergeCell ref="B92:K92"/>
    <mergeCell ref="C6:J6"/>
    <mergeCell ref="B12:K12"/>
    <mergeCell ref="B33:K33"/>
    <mergeCell ref="B54:K54"/>
    <mergeCell ref="B59:K59"/>
    <mergeCell ref="B68:K68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89" t="s">
        <v>96</v>
      </c>
      <c r="I1" s="89"/>
      <c r="J1" s="89"/>
      <c r="K1" s="89"/>
    </row>
    <row r="2" spans="1:11" ht="39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91" t="s">
        <v>16</v>
      </c>
      <c r="D4" s="92"/>
      <c r="E4" s="92"/>
      <c r="F4" s="92"/>
      <c r="G4" s="92"/>
      <c r="H4" s="92"/>
      <c r="I4" s="92"/>
      <c r="J4" s="93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88" t="s">
        <v>63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88" t="s">
        <v>19</v>
      </c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89" t="s">
        <v>96</v>
      </c>
      <c r="I1" s="89"/>
      <c r="J1" s="89"/>
      <c r="K1" s="89"/>
    </row>
    <row r="2" spans="1:11" ht="39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91" t="s">
        <v>16</v>
      </c>
      <c r="D4" s="92"/>
      <c r="E4" s="92"/>
      <c r="F4" s="92"/>
      <c r="G4" s="92"/>
      <c r="H4" s="92"/>
      <c r="I4" s="92"/>
      <c r="J4" s="93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88" t="s">
        <v>63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88" t="s">
        <v>19</v>
      </c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89" t="s">
        <v>96</v>
      </c>
      <c r="I1" s="89"/>
      <c r="J1" s="89"/>
      <c r="K1" s="89"/>
    </row>
    <row r="2" spans="1:11" ht="39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91" t="s">
        <v>16</v>
      </c>
      <c r="D4" s="92"/>
      <c r="E4" s="92"/>
      <c r="F4" s="92"/>
      <c r="G4" s="92"/>
      <c r="H4" s="92"/>
      <c r="I4" s="92"/>
      <c r="J4" s="93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88" t="s">
        <v>63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88" t="s">
        <v>19</v>
      </c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9" t="s">
        <v>96</v>
      </c>
      <c r="I1" s="89"/>
      <c r="J1" s="89"/>
      <c r="K1" s="89"/>
    </row>
    <row r="2" spans="8:11" ht="14.25" customHeight="1">
      <c r="H2" s="89"/>
      <c r="I2" s="89"/>
      <c r="J2" s="89"/>
      <c r="K2" s="89"/>
    </row>
    <row r="3" spans="1:11" ht="24.75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0.2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91" t="s">
        <v>16</v>
      </c>
      <c r="D6" s="92"/>
      <c r="E6" s="92"/>
      <c r="F6" s="92"/>
      <c r="G6" s="92"/>
      <c r="H6" s="92"/>
      <c r="I6" s="92"/>
      <c r="J6" s="93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88" t="s">
        <v>63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88" t="s">
        <v>19</v>
      </c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66:K66"/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9" t="s">
        <v>62</v>
      </c>
      <c r="I1" s="89"/>
      <c r="J1" s="89"/>
      <c r="K1" s="89"/>
    </row>
    <row r="2" spans="8:11" ht="14.25" customHeight="1">
      <c r="H2" s="89"/>
      <c r="I2" s="89"/>
      <c r="J2" s="89"/>
      <c r="K2" s="89"/>
    </row>
    <row r="3" spans="1:11" ht="24.75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0.2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91" t="s">
        <v>16</v>
      </c>
      <c r="D6" s="92"/>
      <c r="E6" s="92"/>
      <c r="F6" s="92"/>
      <c r="G6" s="92"/>
      <c r="H6" s="92"/>
      <c r="I6" s="92"/>
      <c r="J6" s="93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88" t="s">
        <v>63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88" t="s">
        <v>19</v>
      </c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66:K66"/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89" t="s">
        <v>62</v>
      </c>
      <c r="I1" s="89"/>
      <c r="J1" s="89"/>
      <c r="K1" s="89"/>
    </row>
    <row r="2" spans="8:11" ht="14.25" customHeight="1">
      <c r="H2" s="89"/>
      <c r="I2" s="89"/>
      <c r="J2" s="89"/>
      <c r="K2" s="89"/>
    </row>
    <row r="3" spans="1:11" ht="24.75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0.2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91" t="s">
        <v>16</v>
      </c>
      <c r="D6" s="92"/>
      <c r="E6" s="92"/>
      <c r="F6" s="92"/>
      <c r="G6" s="92"/>
      <c r="H6" s="92"/>
      <c r="I6" s="92"/>
      <c r="J6" s="93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88" t="s">
        <v>63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88" t="s">
        <v>88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88" t="s">
        <v>91</v>
      </c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88" t="s">
        <v>89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88" t="s">
        <v>90</v>
      </c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88" t="s">
        <v>19</v>
      </c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66:K66"/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95" t="s">
        <v>50</v>
      </c>
      <c r="I1" s="95"/>
      <c r="J1" s="95"/>
      <c r="K1" s="95"/>
    </row>
    <row r="2" spans="1:11" ht="24.75" customHeight="1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 customHeight="1">
      <c r="A3" s="94" t="s">
        <v>13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96" t="s">
        <v>16</v>
      </c>
      <c r="D5" s="97"/>
      <c r="E5" s="97"/>
      <c r="F5" s="97"/>
      <c r="G5" s="97"/>
      <c r="H5" s="97"/>
      <c r="I5" s="97"/>
      <c r="J5" s="98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99" t="s">
        <v>21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99" t="s">
        <v>9</v>
      </c>
      <c r="C33" s="99"/>
      <c r="D33" s="99"/>
      <c r="E33" s="99"/>
      <c r="F33" s="99"/>
      <c r="G33" s="99"/>
      <c r="H33" s="99"/>
      <c r="I33" s="99"/>
      <c r="J33" s="99"/>
      <c r="K33" s="99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99" t="s">
        <v>11</v>
      </c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99" t="s">
        <v>12</v>
      </c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99" t="s">
        <v>38</v>
      </c>
      <c r="C70" s="99"/>
      <c r="D70" s="99"/>
      <c r="E70" s="99"/>
      <c r="F70" s="99"/>
      <c r="G70" s="99"/>
      <c r="H70" s="99"/>
      <c r="I70" s="99"/>
      <c r="J70" s="99"/>
      <c r="K70" s="99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99" t="s">
        <v>19</v>
      </c>
      <c r="C86" s="99"/>
      <c r="D86" s="99"/>
      <c r="E86" s="99"/>
      <c r="F86" s="99"/>
      <c r="G86" s="99"/>
      <c r="H86" s="99"/>
      <c r="I86" s="99"/>
      <c r="J86" s="99"/>
      <c r="K86" s="99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2021-01-12T06:20:27Z</cp:lastPrinted>
  <dcterms:created xsi:type="dcterms:W3CDTF">1996-10-08T23:32:33Z</dcterms:created>
  <dcterms:modified xsi:type="dcterms:W3CDTF">2021-03-03T03:17:41Z</dcterms:modified>
  <cp:category/>
  <cp:version/>
  <cp:contentType/>
  <cp:contentStatus/>
</cp:coreProperties>
</file>