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0716" windowHeight="11952" activeTab="0"/>
  </bookViews>
  <sheets>
    <sheet name="2021" sheetId="1" r:id="rId1"/>
  </sheets>
  <definedNames/>
  <calcPr fullCalcOnLoad="1"/>
</workbook>
</file>

<file path=xl/sharedStrings.xml><?xml version="1.0" encoding="utf-8"?>
<sst xmlns="http://schemas.openxmlformats.org/spreadsheetml/2006/main" count="1350" uniqueCount="761">
  <si>
    <t>Код целевой статьи</t>
  </si>
  <si>
    <t>Наименование муниципальной программы (подпрограммы)</t>
  </si>
  <si>
    <t>Объем бюджетных ассигнований на финансовое обеспечение реализации муниципальной программы, рублей</t>
  </si>
  <si>
    <t>0800000000</t>
  </si>
  <si>
    <t>0810000000</t>
  </si>
  <si>
    <t>0820000000</t>
  </si>
  <si>
    <t>0830000000</t>
  </si>
  <si>
    <t>0840000000</t>
  </si>
  <si>
    <t>0850000000</t>
  </si>
  <si>
    <t>0860000000</t>
  </si>
  <si>
    <t>0412</t>
  </si>
  <si>
    <t>Иные закупки товаров, работ и услуг для обеспечения муниципальных нужд</t>
  </si>
  <si>
    <t>240</t>
  </si>
  <si>
    <t>850</t>
  </si>
  <si>
    <t>Расходы на выплаты персоналу казенных учреждений</t>
  </si>
  <si>
    <t>110</t>
  </si>
  <si>
    <t>Субсидии некоммерческим организациям (за исключением государственных (муниципальных) учреждений)</t>
  </si>
  <si>
    <t>120</t>
  </si>
  <si>
    <t>з/плата</t>
  </si>
  <si>
    <t>страховые взносы</t>
  </si>
  <si>
    <t>заправка картриджа</t>
  </si>
  <si>
    <t xml:space="preserve">Обеспечение деятельности органов местного самоуправления (центральный аппарат) </t>
  </si>
  <si>
    <t>0104</t>
  </si>
  <si>
    <t>0810121000</t>
  </si>
  <si>
    <t>установка и сопровождение системы "Консультант Плюс"</t>
  </si>
  <si>
    <t>право на пользование "Касперский"</t>
  </si>
  <si>
    <t>обслуживание сайта</t>
  </si>
  <si>
    <t>з/части и комплектующие к орг. технике</t>
  </si>
  <si>
    <t>предоставление статистической информации</t>
  </si>
  <si>
    <t>курсы повышения квалификации</t>
  </si>
  <si>
    <t>подписка</t>
  </si>
  <si>
    <t>Уплата налогов, сборов и иных платежей</t>
  </si>
  <si>
    <t xml:space="preserve">Обеспечение деятельности органов местного самоуправления (прочий персонал) </t>
  </si>
  <si>
    <t>081П121000</t>
  </si>
  <si>
    <t>Обеспечение деятельности территориальных органов местного самоуправления</t>
  </si>
  <si>
    <t>0810221000</t>
  </si>
  <si>
    <t>ремонт орг. техники, заправка картриджа</t>
  </si>
  <si>
    <t>обслуживание ПО "Похозяйственный учет"</t>
  </si>
  <si>
    <t>картриджи, комплектующие</t>
  </si>
  <si>
    <t>услуги по транспортировке газа (Приданниковский т/о)</t>
  </si>
  <si>
    <t>тех. обслуж. газового оборудования (Приданниковский т/о)</t>
  </si>
  <si>
    <t>канц. товары</t>
  </si>
  <si>
    <t>Содержание и ремонт объектов недвижимости, находящихся в муниципальной собственности</t>
  </si>
  <si>
    <t>0113</t>
  </si>
  <si>
    <t>0820121000</t>
  </si>
  <si>
    <t>охрана водолечебницы "Иргина"</t>
  </si>
  <si>
    <t>Прочие выплаты по обязательствам Муниципального образования</t>
  </si>
  <si>
    <t>0820122000</t>
  </si>
  <si>
    <t>уплата членских взносов</t>
  </si>
  <si>
    <t>Осуществление государственного полномочия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</si>
  <si>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0820341100</t>
  </si>
  <si>
    <t>Осуществление государственного полномочия по созданию административных комиссий</t>
  </si>
  <si>
    <t>0820441200</t>
  </si>
  <si>
    <t>Обеспечение повышения квалификации  муниципальных служащих</t>
  </si>
  <si>
    <t>0830121000</t>
  </si>
  <si>
    <t>повышение квалификации муниц. служащих</t>
  </si>
  <si>
    <t>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</si>
  <si>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0840146100</t>
  </si>
  <si>
    <t>оцифровка документов</t>
  </si>
  <si>
    <t>0410</t>
  </si>
  <si>
    <t>0850123000</t>
  </si>
  <si>
    <t>0860120000</t>
  </si>
  <si>
    <t xml:space="preserve">Пособие по уходу за ребенком до 3 лет </t>
  </si>
  <si>
    <t xml:space="preserve">Аренда помещения </t>
  </si>
  <si>
    <t xml:space="preserve">Управление, содержание и ремонт в Многоквартирном доме </t>
  </si>
  <si>
    <t xml:space="preserve">Расходы по обслуживанию электрооборудования </t>
  </si>
  <si>
    <t>страхование автомоб-ей-12 авто +2 авто</t>
  </si>
  <si>
    <t xml:space="preserve">Повышение квалификации       </t>
  </si>
  <si>
    <t xml:space="preserve">ГСМ </t>
  </si>
  <si>
    <t>Муниципальная программа МО Красноуфимский округ "Социальная поддержка и благополучие населения МО Красноуфимский округ до 2024 года"</t>
  </si>
  <si>
    <t>1200000000</t>
  </si>
  <si>
    <t>Подпрограмма "Организация общественных работ в МО Красноуфимский округ до 2024 года"</t>
  </si>
  <si>
    <t>1220000000</t>
  </si>
  <si>
    <t>Временное трудоустройство безработных граждан, испытывающих трудности в поиске работы</t>
  </si>
  <si>
    <t>1220129000</t>
  </si>
  <si>
    <t>организация общественных работ</t>
  </si>
  <si>
    <t>Подпрограмма "Развитие и поддержка некоммерческих  общественных организаций и объединений в МО Красноуфимский округ до 2024 года"</t>
  </si>
  <si>
    <t>1006</t>
  </si>
  <si>
    <t>1210000000</t>
  </si>
  <si>
    <t>Поддержка социально-ориентированных некоммерческих организаций и объединений</t>
  </si>
  <si>
    <t>1210429000</t>
  </si>
  <si>
    <t>поддержка общественных организаций</t>
  </si>
  <si>
    <t xml:space="preserve">Публичные нормативные социальные выплаты гражданам
</t>
  </si>
  <si>
    <t>7000000000</t>
  </si>
  <si>
    <t>Функционирование высшего должностного лица субъекта РФ и муниципального образования</t>
  </si>
  <si>
    <t>0102</t>
  </si>
  <si>
    <t>7000521000</t>
  </si>
  <si>
    <t>Руководство и управление в сфере установленных функций органов государственной власти субъектов РФ и органов местного самоуправления</t>
  </si>
  <si>
    <t xml:space="preserve">Резервные фонды местных администраций </t>
  </si>
  <si>
    <t>0111</t>
  </si>
  <si>
    <t>Резервные средства</t>
  </si>
  <si>
    <t>870</t>
  </si>
  <si>
    <t>резервный фонд</t>
  </si>
  <si>
    <t>Доплаты к пенсиям муниципальных служащих</t>
  </si>
  <si>
    <t>1001</t>
  </si>
  <si>
    <t>пенсия за выслугу лет</t>
  </si>
  <si>
    <t xml:space="preserve">Обнародование (официальное опубликование) правовых актов органов муниципальной власти МО Красноуфимский округ и иной официальной информации. </t>
  </si>
  <si>
    <t>1204</t>
  </si>
  <si>
    <t>7000621000</t>
  </si>
  <si>
    <t>газета "Вперед", реклама на авторадио</t>
  </si>
  <si>
    <t xml:space="preserve">Тех/обслуживание пож. сигнализации  </t>
  </si>
  <si>
    <t>Подпрограмма "Профилактика туберкулеза на территории МО Красноуфимский округ до 2024 года"</t>
  </si>
  <si>
    <t>1230129000</t>
  </si>
  <si>
    <t>1230000000</t>
  </si>
  <si>
    <t>выпуск статей, листовок, соц. рекламы</t>
  </si>
  <si>
    <t>разработка и тиражирование информационной продукции</t>
  </si>
  <si>
    <t>1240129000</t>
  </si>
  <si>
    <t>1240000000</t>
  </si>
  <si>
    <t xml:space="preserve">Услуги связи, интернет </t>
  </si>
  <si>
    <t xml:space="preserve">заправка картриджей, ремонт орг. техники </t>
  </si>
  <si>
    <t>Проведение мероприятий по профилактике туберкулеза среди населения</t>
  </si>
  <si>
    <t xml:space="preserve">Разработка, тиражирование информационной продукции по проблеме профилактики ВИЧ-инфекции и сопутствующих заболеваний </t>
  </si>
  <si>
    <t>коммунальные услуги</t>
  </si>
  <si>
    <t>обслуживание пожарной сигнализации</t>
  </si>
  <si>
    <t xml:space="preserve">налог на имущество </t>
  </si>
  <si>
    <t>огнезащитная обработка</t>
  </si>
  <si>
    <t>0300000000</t>
  </si>
  <si>
    <t>0801</t>
  </si>
  <si>
    <t>0310000000</t>
  </si>
  <si>
    <t>0310126000</t>
  </si>
  <si>
    <t>Оплата услуг повременной связи и Интернет</t>
  </si>
  <si>
    <t>обслуживание и ремонт электрооборудования</t>
  </si>
  <si>
    <t xml:space="preserve">перезарядка огнетушителя </t>
  </si>
  <si>
    <t>работы по созданию безбарьерной среды для инвалидов</t>
  </si>
  <si>
    <t xml:space="preserve">медицинское обслуживание мероприятий </t>
  </si>
  <si>
    <t>мед.осмотр сотрудников</t>
  </si>
  <si>
    <t>0310326000</t>
  </si>
  <si>
    <t>ремонт комьютеров и оргтехники</t>
  </si>
  <si>
    <t>подписка периодической печати</t>
  </si>
  <si>
    <t>сопровождение электронной системы "ИРБИС"</t>
  </si>
  <si>
    <t xml:space="preserve">Приобретение литературы </t>
  </si>
  <si>
    <t xml:space="preserve">софинансирование по приобретению электронных книг  </t>
  </si>
  <si>
    <t>0310426000</t>
  </si>
  <si>
    <t>пошив костюмов народным коллективам</t>
  </si>
  <si>
    <t>0804</t>
  </si>
  <si>
    <t>0310526000</t>
  </si>
  <si>
    <t>Транспортные услуги по подвозу участников мероприятий Аренда автобуса 4 * 35000 руб.</t>
  </si>
  <si>
    <t>Организация питания, оформление сцены, печатной продукции</t>
  </si>
  <si>
    <t>0330000000</t>
  </si>
  <si>
    <t>0330121000</t>
  </si>
  <si>
    <t>0106</t>
  </si>
  <si>
    <t>7000321000</t>
  </si>
  <si>
    <t>7000121000</t>
  </si>
  <si>
    <t>Непрограммные направления деятельности</t>
  </si>
  <si>
    <t>Муниципальная программа МО Красноуфимский округ "Совершенствование муниципального управления в МО Красноуфимский округ до 2024 года"</t>
  </si>
  <si>
    <t>Подпрограмма "Развитие и обеспечение эффективности деятельности администрации Муниципального образования Красноуфимский округ до 2024 года"</t>
  </si>
  <si>
    <t>Подпрограмма  "Содействие реализации муниципальных функций, связанных с общегосударственным управлением до 2024  года"</t>
  </si>
  <si>
    <t>Подпрограмма "Развитие муниципальной службы в Муниципальном образовании Красноуфимский округ до 2024 года"</t>
  </si>
  <si>
    <t>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МО Красноуфимский округ до 2024 года"</t>
  </si>
  <si>
    <t>Подпрограмма "Техническое обеспечение реализации муниципальной программы "Совершенствование муниципального управления в МО Красноуфимский округ до 2024 года"</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</si>
  <si>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</si>
  <si>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</si>
  <si>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деятельности финансовых органов(центральный аппарат)</t>
  </si>
  <si>
    <t>1030121000</t>
  </si>
  <si>
    <t>Подпрограмма "Управление муниципальным долгом"</t>
  </si>
  <si>
    <t>1301</t>
  </si>
  <si>
    <t>730</t>
  </si>
  <si>
    <t>1050121000</t>
  </si>
  <si>
    <t>01000000000</t>
  </si>
  <si>
    <t>01100000000</t>
  </si>
  <si>
    <t>Оформление права собственности МО Красноуфимский округ на объекты недвижимости</t>
  </si>
  <si>
    <t>0110122000</t>
  </si>
  <si>
    <t>0120000000</t>
  </si>
  <si>
    <t>Межевание земельных участков, составление технических планов</t>
  </si>
  <si>
    <t>0120123000</t>
  </si>
  <si>
    <t>0120223000</t>
  </si>
  <si>
    <t>0130000000</t>
  </si>
  <si>
    <t>0130121000</t>
  </si>
  <si>
    <t>Мероприятия по землеустройству и землепользованию</t>
  </si>
  <si>
    <t>0130222000</t>
  </si>
  <si>
    <t>0130322000</t>
  </si>
  <si>
    <t>Независимая оценка, обследование объектов недвижимости</t>
  </si>
  <si>
    <t>Муниципальная программа МО Красноуфимский округ "Повышение эффективности управления муниципальной собственностью МО Красноуфимский округ до 2024 года"</t>
  </si>
  <si>
    <t>Подпрограмма "Управление муниципальной собственностью и приватизация муниципального имущества"</t>
  </si>
  <si>
    <t>Подпрограмма "Актуализация сведений государственного кадастра недвижимости МО Красноуфимский округ"</t>
  </si>
  <si>
    <t>Подпрограмма "Обеспечение реализации муниципальной программы "Повышение эффективности управления муниципальной собственностью МО Красноуфимский округ до 2024 года"</t>
  </si>
  <si>
    <t>Муниципальная программа МО Красноуфимский округ "Управление  муниципальными  финансами МО  Красноуфимский  округ до 2024 года"</t>
  </si>
  <si>
    <t>1000000000</t>
  </si>
  <si>
    <t>630</t>
  </si>
  <si>
    <t>Независимая оценка объектов недвижимости</t>
  </si>
  <si>
    <t>Иные закупки товаров, работи и услуг для обеспечения государственных (муниципальных) нужд</t>
  </si>
  <si>
    <t xml:space="preserve">Расходы на выплаты персоналу государственных (муниципальных) органов
</t>
  </si>
  <si>
    <t xml:space="preserve">Иные закупки товаров, работ и услуг для обеспечения государственных (муниципальных) нужд
</t>
  </si>
  <si>
    <t>310</t>
  </si>
  <si>
    <t>Иные закупки товаров, работ и услуг для обеспечения государственных (муниципальных) нужд</t>
  </si>
  <si>
    <t xml:space="preserve">Приобретение электронных подписей </t>
  </si>
  <si>
    <t>Подр.</t>
  </si>
  <si>
    <t>ВР</t>
  </si>
  <si>
    <t>Пояснения</t>
  </si>
  <si>
    <t>Программа "Развитие культуры в МО Красноуфимский округ до 2024 года"</t>
  </si>
  <si>
    <t>Подпрограмма" Развитие культуры и искусства в МО Красноуфимский округ до 2024 года"</t>
  </si>
  <si>
    <t>Подпрограмма "Обеспечение реализации муниципальной программы МО Красноуфимский округ "Развитие культуры в МО Красноуфимский округ до 2024года"</t>
  </si>
  <si>
    <t>Расходы на выплаты персоналу государственных (муниципальных) органов</t>
  </si>
  <si>
    <t>з/плата, начисления на з/пл, суточные</t>
  </si>
  <si>
    <t>з/плата, начисления на з/пл</t>
  </si>
  <si>
    <t>кан.товары</t>
  </si>
  <si>
    <t>з/пл. начисл.</t>
  </si>
  <si>
    <t>з/пл, начис, суточные, трансп.возмещ.</t>
  </si>
  <si>
    <t>з/пл, начисл., команд.расх, проживание</t>
  </si>
  <si>
    <t>Подпрограмма "Обеспечение реализации муниципальной программы "Управление муниципальными финансами МО Красноуфимский округ до 2024 года"</t>
  </si>
  <si>
    <t>1050000000</t>
  </si>
  <si>
    <t>1030000000</t>
  </si>
  <si>
    <t>Оплата услуг связи  повременной связи и интернет</t>
  </si>
  <si>
    <t>Выполнение обязательств по выплате вознаграждений агентов</t>
  </si>
  <si>
    <t>7000921000</t>
  </si>
  <si>
    <t>выплата агентского вознаграждения Энергосбыт+ за найм жилья</t>
  </si>
  <si>
    <t>Организация деятельности  учреждений культуры и искусства культурно-досуговой сферы</t>
  </si>
  <si>
    <t>Субсидии бюджетным учреждениям</t>
  </si>
  <si>
    <t>оплата услуг транспорта и спецтехники</t>
  </si>
  <si>
    <t>обслуживание и ремонт внутренних инженерных сетей</t>
  </si>
  <si>
    <t>транспортный налог</t>
  </si>
  <si>
    <t>производственный контроль</t>
  </si>
  <si>
    <t>дератизация</t>
  </si>
  <si>
    <t>договора подряда (пошив, погрузка и т.д)</t>
  </si>
  <si>
    <t>Организация библиотечного обслуживания населения, формирование и хранение библиотечных фондов муниципальных библиотек</t>
  </si>
  <si>
    <t xml:space="preserve">транспортные расходы на мероприятие  </t>
  </si>
  <si>
    <t>пошив штор</t>
  </si>
  <si>
    <t xml:space="preserve">Аренда автобуса </t>
  </si>
  <si>
    <t>Ткань для пошива костюмов, приобретение обуви</t>
  </si>
  <si>
    <t>Создание условий  для развития местного народного творчества</t>
  </si>
  <si>
    <t>Мероприятия  в сфере культуры и искусства для незащищенных слоев населения</t>
  </si>
  <si>
    <t>Приобретение материалов для оформление сцен и площадок, оплата ГСМ по транспортным расходам по подвозу на мероприятия, призовой фонд</t>
  </si>
  <si>
    <t>Подпрограмма "Сохранение, возрождение и развитие народных художественных промыслов и ремесел в Муниципальном образовании Красноуфимский округ до 2024 года"</t>
  </si>
  <si>
    <t>0340000000</t>
  </si>
  <si>
    <t>Содействие организации выставок изделий народных художественных промыслов, реализации изделий народных художественных промыслов</t>
  </si>
  <si>
    <t>0340126000</t>
  </si>
  <si>
    <t>610</t>
  </si>
  <si>
    <t>Обеспечение деятельности муниципальных органов (центральный аппарат)</t>
  </si>
  <si>
    <t>Руководитель контроль-счетной палаты Муниципального образования</t>
  </si>
  <si>
    <t>Обслуживание муниципального долга</t>
  </si>
  <si>
    <t>заправка картриджа, ремонт орг. техники</t>
  </si>
  <si>
    <t>переплет документов</t>
  </si>
  <si>
    <t>ГРБС ООО "Кейс системс", Касперский, обслуживание "Контур-Зарплата", консультац. Услуги по "1С ИТС", обновление лицензии "Контур-Экстерн", обновление ключей в "Контурн-Экстерн"</t>
  </si>
  <si>
    <t xml:space="preserve">Коммунальные расходы </t>
  </si>
  <si>
    <t>Техосмотр автомобилей</t>
  </si>
  <si>
    <t>тех. обслуживание и ремонт автомобилей</t>
  </si>
  <si>
    <t xml:space="preserve">Транспортные расходы </t>
  </si>
  <si>
    <t>Охрана труда оценка условия труда</t>
  </si>
  <si>
    <t>Услуги механика для водителей ТО</t>
  </si>
  <si>
    <t>Страхование пассажиров</t>
  </si>
  <si>
    <t>Исполнение муниципальных гарантий без права регрессивного требования</t>
  </si>
  <si>
    <t>Исполнение муниципальных гарантий без права регрессного требования гаранта к принципалу или уступки гаранту прав требования бенефициара к принципалу</t>
  </si>
  <si>
    <t>840</t>
  </si>
  <si>
    <t>Межевание земельных участков, составление тех.планов.</t>
  </si>
  <si>
    <t>Обеспечение деятельности финансовых, налоговых и таможенных органов и органов финансового (финансово-бюжетного) надзора</t>
  </si>
  <si>
    <t>Содержание муниципального жилья и прочего имущества</t>
  </si>
  <si>
    <t xml:space="preserve">Обеспечение деятельности органов местного самоуправления (центральный аппарат культура) </t>
  </si>
  <si>
    <t>Процентные платежи по муниципальному долгу</t>
  </si>
  <si>
    <t>Обеспечение деятельности муниципальных органов местного самоуправления (центральный аппарат)</t>
  </si>
  <si>
    <t>Обеспечение деятельности финансовых органов (прочий персонал)</t>
  </si>
  <si>
    <t>105П121000</t>
  </si>
  <si>
    <t>з/пл и начисления</t>
  </si>
  <si>
    <t>з/плата, начисления, 3 дня б/лист за счет ФОТ</t>
  </si>
  <si>
    <t>приобретение орг. техники</t>
  </si>
  <si>
    <t xml:space="preserve">Пояснительная записка к бюджету на 2021 год                              </t>
  </si>
  <si>
    <t>7800,00 - связь, 8000,00 -ремонт и обслуж.компьютерной техники, заправка картриджей, 50000,00 - обслуживание программы Асгор, создание и сопровождение сертификатов ключей электронной подписи, 40000,00 - почтовые расходы, 120 000,00 - оплата работ программисту, 28000,00 - приобретение канцтоваров</t>
  </si>
  <si>
    <t>коммунальные услуги, жилищные услуги</t>
  </si>
  <si>
    <t>ремонт светового и музыкального оборудования</t>
  </si>
  <si>
    <t>оформление печатной продукции</t>
  </si>
  <si>
    <t>Приобретение основных средств: оборудование по антитерроритстической защите (комплект по 4 камеры на 46 зданий) на сумму 2211220 рублей, LED экран и разборный подвес для ОМЦ 1142000 руб</t>
  </si>
  <si>
    <t>строительные материалы 500000 руб.(для проведения текущего ремонта хоз.способом), печатная продукция (памятки, баннеры, вывески ПВХ и др) 80000 руб., запчасти к оргтехнике 100000 руб., материалы для оформления сцен и площадок 300000 руб., ГСМ для подвоза участников 30000 руб., подарочная и сувенирная продукция, цветы 200000 руб., тонеры 36000 руб.,  канц товары 50000 руб., картриджи 31500 руб.</t>
  </si>
  <si>
    <t>обслуживание и ремонт инженерных сетей</t>
  </si>
  <si>
    <t>текущий ремонт: Сарана 556460 руб., С.Баяк 85000 руб., Н.Село 88000 руб.</t>
  </si>
  <si>
    <t>издание книги (совместный проект с ГО Красноуфимск)</t>
  </si>
  <si>
    <t>приобретение мебели 1015007 руб., штор - 7400 руб., лицензионного ПО - 400000 руб., комп.оборуд. И оргтехники - 500000 руб.</t>
  </si>
  <si>
    <t>Приобретение формуляров, вкладышей 151100 руб., настольных детских игр 84711 руб.,  канцтоваров 120000 руб., запасных частей к оргтехнике 50000 руб., электротоваров 150000 руб., строительных материалов для проведения ремонта хоз.способом 510000 руб., призовой фонд 42000 руб.</t>
  </si>
  <si>
    <t>50 069 556,00 - заработная плата, 15 121 006,00 начисления , 2 033,00 - прочие выплаты</t>
  </si>
  <si>
    <t>проведение текущего ремонта зданий ДК  (  Дегтярский ДК - 505 669,00,  В.Баякский СК - 837 461,00, Сарана. Музей - 891 758,00</t>
  </si>
  <si>
    <t>приобретение прав на кинопрокат сроком на один год</t>
  </si>
  <si>
    <t>налог на имущество</t>
  </si>
  <si>
    <t>18 358 172,00 - заработная плата, 5 544 168,00 начисления , 10 000,00 прочие выплаты</t>
  </si>
  <si>
    <t xml:space="preserve">4 615 680,00 - заработная плата, 1 393 935,00 - начисления </t>
  </si>
  <si>
    <t>524 020,00 - Заработная плата, 158 254,00 - начисления, 7 996,00 - прочие выплаты</t>
  </si>
  <si>
    <t>аренда автобуса 44800 рублей, призы и подарки для мероприятий 20000 рублей</t>
  </si>
  <si>
    <t>0350000000</t>
  </si>
  <si>
    <t>0350126000</t>
  </si>
  <si>
    <t>Транспортные услуги</t>
  </si>
  <si>
    <t>Подпрограмма "Развитие добровольческих (волонтерских) организаций в Муниципальном образовании Красноуфимский округ до 2024 года"</t>
  </si>
  <si>
    <t>Содействие добровольческим (волонтерским) и некоммерческим организациям в целях стимулирования их работы, в том числе по реализации социокультурных проектов в сельской местности</t>
  </si>
  <si>
    <t>0800</t>
  </si>
  <si>
    <t>суточные - 30000 руб., оплата проезда и проживания в командировках 70000 руб.</t>
  </si>
  <si>
    <t>аттестация рабочего места  отдел кадров 50,0 т.руб.</t>
  </si>
  <si>
    <t>приобретение сист. блоков 3 шт. 105 000 руб., МФУ 25000 руб., принтера цветного для ОМО 20 000</t>
  </si>
  <si>
    <t>конверты, услуги спец. почтовой связи</t>
  </si>
  <si>
    <t>повышение квалификации</t>
  </si>
  <si>
    <t>кондиционер для серверной 30000, сейф для отдела кадров 10000, телефон для ОК 3917</t>
  </si>
  <si>
    <t>канц. товары 272000, флаги -43000, таблички 20000</t>
  </si>
  <si>
    <t xml:space="preserve">суточные 3000 руб. </t>
  </si>
  <si>
    <t>Субвенции для финансирования расходов на осуществление гос.полномочий по составлению списков кандидатов в присяжные заседатели</t>
  </si>
  <si>
    <t>0105</t>
  </si>
  <si>
    <t>0820251200</t>
  </si>
  <si>
    <t>Подпрограмма "Информатизация Муниципального образования Красноуфимский округ до 2024 года"</t>
  </si>
  <si>
    <t>Мероприятия по обеспечению предоставления муниципальных услуг в электронном виде</t>
  </si>
  <si>
    <t>Оказание услуг (выполнение работ ) муниципальным учреждением.</t>
  </si>
  <si>
    <t>транспортные расходы по договорам</t>
  </si>
  <si>
    <t xml:space="preserve"> Поверка, заправка огнет-ей</t>
  </si>
  <si>
    <t xml:space="preserve">Оплата охранных услуг   по ул. Терешкова 4 </t>
  </si>
  <si>
    <t xml:space="preserve">предрейсовый осмотр водит. </t>
  </si>
  <si>
    <t>Канц. товары, хоз. товары, эл. товары, тех. жидкости, моющие и дезинф. ср-ва</t>
  </si>
  <si>
    <t>Подпрограмма "Ограничение распространения заболевания, вызываемого вирусом иммунодефицита человека</t>
  </si>
  <si>
    <t xml:space="preserve"> 2616 075,00 - з/п, начисления; 86 505,00 - суточные</t>
  </si>
  <si>
    <t xml:space="preserve">1 231 122,2 - з/п, 371 798,9 - начисления, 3 600,00 - оплата командировочных расходов   </t>
  </si>
  <si>
    <t>Замена комплектующих 874,9 руб., заправка картриджа - 3500 руб., курсы повышения квалификации (обучение) - 7 432,00, Канцтовары -19592 руб., минеральная вода -25000 руб.</t>
  </si>
  <si>
    <t>заправка катриджа 1000*3=3000,00, замена комплектующих  -3300,00, почтовые расходы - 630,00, кац.товары - 8469,00</t>
  </si>
  <si>
    <t>852 238,00 з/пл., 257 376,00 - начисления</t>
  </si>
  <si>
    <t>7000Р21000</t>
  </si>
  <si>
    <t>7000Д29000</t>
  </si>
  <si>
    <t>7000Г23000</t>
  </si>
  <si>
    <t xml:space="preserve">Исполнение судебных актов по искам к бюджету округа </t>
  </si>
  <si>
    <t>7000И21100</t>
  </si>
  <si>
    <t>830</t>
  </si>
  <si>
    <t>исполнение судебных актов по искам</t>
  </si>
  <si>
    <t>Подготовка и проведение Всероссийской переписи населения</t>
  </si>
  <si>
    <t>7000Н54690</t>
  </si>
  <si>
    <t xml:space="preserve"> Программа "Развитие системы образования  в МО Красноуфимский округ до 2024 года"</t>
  </si>
  <si>
    <t>0200000000</t>
  </si>
  <si>
    <t>Подпрограмма "Развитие системы дошкольного образования в МО Красноуфимский округ до 2024 года"</t>
  </si>
  <si>
    <t>0701</t>
  </si>
  <si>
    <t>0210000000</t>
  </si>
  <si>
    <t>0210225000</t>
  </si>
  <si>
    <t>заработная плата, начисления</t>
  </si>
  <si>
    <t>0210325000</t>
  </si>
  <si>
    <t>0210425000</t>
  </si>
  <si>
    <t>Родительская плата</t>
  </si>
  <si>
    <t>0210525000</t>
  </si>
  <si>
    <t>Питание сотрудников</t>
  </si>
  <si>
    <t>0210145110</t>
  </si>
  <si>
    <t>Субвенции з/плата, начисления</t>
  </si>
  <si>
    <t>Субвенции з/плата, начисления     (субсидии )</t>
  </si>
  <si>
    <t>0210145120</t>
  </si>
  <si>
    <t>субвенции учебные расходы</t>
  </si>
  <si>
    <t>субвенции учебные расходы (субсидии )</t>
  </si>
  <si>
    <t>0220000000</t>
  </si>
  <si>
    <t>0220145310</t>
  </si>
  <si>
    <t>Субвенции з/плата, начисления    (субсидии )</t>
  </si>
  <si>
    <t>0220145320</t>
  </si>
  <si>
    <t>0702</t>
  </si>
  <si>
    <t>Субвенции з/плата, начисления            (субсидии )</t>
  </si>
  <si>
    <t>0220225000</t>
  </si>
  <si>
    <t>Питание детей (компенсация)</t>
  </si>
  <si>
    <t>0220245400</t>
  </si>
  <si>
    <t>Субсидии на питание (казенные)</t>
  </si>
  <si>
    <t>Субсидии на питание (автономные)</t>
  </si>
  <si>
    <t>0220525000</t>
  </si>
  <si>
    <t>налоги</t>
  </si>
  <si>
    <t>0220625000</t>
  </si>
  <si>
    <t>0220725000</t>
  </si>
  <si>
    <t>плата за питание  учащихся-платников</t>
  </si>
  <si>
    <t>0220825000</t>
  </si>
  <si>
    <t>организация военно-полевых сборов</t>
  </si>
  <si>
    <t>0703</t>
  </si>
  <si>
    <t>0230000000</t>
  </si>
  <si>
    <t>0230125000</t>
  </si>
  <si>
    <t>0230525000</t>
  </si>
  <si>
    <t>0707</t>
  </si>
  <si>
    <t>0240000000</t>
  </si>
  <si>
    <t>0240125000</t>
  </si>
  <si>
    <t>Содержание оздоровительного лагеря "Черкасово"</t>
  </si>
  <si>
    <t>0240225000</t>
  </si>
  <si>
    <t>приобретение санаторно-курортных путевок в загородные оздоровительные лагеря и лагеря дневного образования</t>
  </si>
  <si>
    <t xml:space="preserve">приобретение санаторно-курортных путевок в загородные оздоровительные лагеря и лагеря дневного пребывания </t>
  </si>
  <si>
    <t>0240445500</t>
  </si>
  <si>
    <t>приобретение санаторно-курортных путевок для отдыха и оздоровления  детей в учебное время</t>
  </si>
  <si>
    <t>0240245600</t>
  </si>
  <si>
    <t>приобретение санаторно-курортных путевок для отдыха и оздоровления  детей в каникулярное  время</t>
  </si>
  <si>
    <t>0250000000</t>
  </si>
  <si>
    <t>0250225000</t>
  </si>
  <si>
    <t>Капитальный ремонт оздоровительного лагеря                   " Черкасово"</t>
  </si>
  <si>
    <t>Капитальный ремонт спортивного зала Александровская ООШ (софинансирование)</t>
  </si>
  <si>
    <t>0250125000</t>
  </si>
  <si>
    <t>замена  ограждения</t>
  </si>
  <si>
    <t>0250925000</t>
  </si>
  <si>
    <t>подключение рабочего места для мед.кабинетов ДОУ</t>
  </si>
  <si>
    <t>025Е125000</t>
  </si>
  <si>
    <t xml:space="preserve">Точка роста Приданниковская СОШ, ремонт помещений, приобретение мебели </t>
  </si>
  <si>
    <t>0709</t>
  </si>
  <si>
    <t>0260000000</t>
  </si>
  <si>
    <t>0260121000</t>
  </si>
  <si>
    <t xml:space="preserve">заработная плата., начисления, прочие выплаты муниципальным служащим </t>
  </si>
  <si>
    <t>0260П12100</t>
  </si>
  <si>
    <t>заработная плата., начисления, прочие выплаты (прочий персонал)</t>
  </si>
  <si>
    <t>0260225000</t>
  </si>
  <si>
    <t>заработная плата., начисления, прочие выплаты (бухгалтерия, РИМЦ)</t>
  </si>
  <si>
    <t>Услуги связи, приобретение оргтехники, ГСМ, канцтовары, бумага</t>
  </si>
  <si>
    <t>0260425000</t>
  </si>
  <si>
    <t>зарплата и начисления</t>
  </si>
  <si>
    <t>зарплата и налоги</t>
  </si>
  <si>
    <t>Подпрограмма "Развитие образования  в сфере культуры и искусства в МО Красноуфимский округ до 2024 года"</t>
  </si>
  <si>
    <t>0320000000</t>
  </si>
  <si>
    <t>0320126000</t>
  </si>
  <si>
    <t>18 895 255,00 заработная плата и начисления, 9 655,00 связь, 15 000,00 обслуживание и ремонт компьютеров, 105 055,00 медосмотры, 15 000,00 канцтовары, запчасти  к оргтехнике, 2 000,00 транспортный налог</t>
  </si>
  <si>
    <t>0900000000</t>
  </si>
  <si>
    <t>1003</t>
  </si>
  <si>
    <t>0960149100</t>
  </si>
  <si>
    <t>0960249200</t>
  </si>
  <si>
    <t>0960352500</t>
  </si>
  <si>
    <t>расходы по доставке</t>
  </si>
  <si>
    <t>320</t>
  </si>
  <si>
    <t>0980349100</t>
  </si>
  <si>
    <t>0980000000</t>
  </si>
  <si>
    <t>0980449200</t>
  </si>
  <si>
    <t>1100000000</t>
  </si>
  <si>
    <t>Подпрограмма "Улучшение жилищных услловий граждан, проживающих в сельской местности, в том числе  молодых семей и молодых специалистов, в МО Красноуфимский округ до 2024 года"</t>
  </si>
  <si>
    <t>1120000000</t>
  </si>
  <si>
    <t>1120129000</t>
  </si>
  <si>
    <t>Муниципальная программа "Реализация молодежной политики и патриотического воспитания граждан в МО Красноуфимский округ на 2019- 2024 годы"</t>
  </si>
  <si>
    <t>1440000000</t>
  </si>
  <si>
    <t>Подпрограмма "Развитие потенциала молодежи в МО Красноуфимский округ на 2019- 2024 годы"</t>
  </si>
  <si>
    <t>1400000000</t>
  </si>
  <si>
    <t>1410000000</t>
  </si>
  <si>
    <t>1410127000</t>
  </si>
  <si>
    <t>зарплата, начисления</t>
  </si>
  <si>
    <t>призы, продукты</t>
  </si>
  <si>
    <t>1410327000</t>
  </si>
  <si>
    <t>приобретение основных средств: 40 000,00 экипировка для команд, 16 719,00 снаряжение.</t>
  </si>
  <si>
    <t>Подпрограмма "Патриотическое воспитание молодежи в МО Красноуфимский округ на 2019- 2024 годы"</t>
  </si>
  <si>
    <t>1420000000</t>
  </si>
  <si>
    <t>1420327000</t>
  </si>
  <si>
    <t>наградная атрибутика, канцтовары</t>
  </si>
  <si>
    <t>Подпрограмма "Организация трудоустройства несовершеннолетних граждан в МО Красноуфимский округ на 2019- 2024 годы"</t>
  </si>
  <si>
    <t>1430000000</t>
  </si>
  <si>
    <t>1430127000</t>
  </si>
  <si>
    <t>трудоустройство несовершеннолетних</t>
  </si>
  <si>
    <t>Подпрограмма "Обеспечение жильем молодых семей на территории МО Красноуфимский округ на 2019- 2024 годы"</t>
  </si>
  <si>
    <t>1440127000</t>
  </si>
  <si>
    <t>социальные выплаты молодым семьям на приобретения жилья</t>
  </si>
  <si>
    <t>Подпрограмма "Улучшение жилищных условий граждан, проживающих на территории МО Красноуфимский округ"</t>
  </si>
  <si>
    <t>0501</t>
  </si>
  <si>
    <t>0140000000</t>
  </si>
  <si>
    <t>014F367483</t>
  </si>
  <si>
    <t>000</t>
  </si>
  <si>
    <t>Бюджетные инвестиции</t>
  </si>
  <si>
    <t>410</t>
  </si>
  <si>
    <t>субсидии на переселение граждан из аварийного жилищного фонда</t>
  </si>
  <si>
    <t>014F367484</t>
  </si>
  <si>
    <t>Взносы на капитальный ремонт</t>
  </si>
  <si>
    <t>0140223000</t>
  </si>
  <si>
    <t>взносы на кап.ремонт</t>
  </si>
  <si>
    <t>Переселение граждан из аварийного жилищного фонда с использованием средств, поступивших от государственной корпорации - Фонда содействия реформированию ЖКХ</t>
  </si>
  <si>
    <t>Переселение граждан из аварийного жилищного фонда за счет средств областного бюджета</t>
  </si>
  <si>
    <t>Муниципальная программа МО Красноуфимский округ "Комплексное развитие сельских территорий муниципального образования Красноуфимский округ до 2024 года"</t>
  </si>
  <si>
    <t>Подпрограмма "Развитие газификации МО Красноуфимский округ до 2024 года"</t>
  </si>
  <si>
    <t>1110000000</t>
  </si>
  <si>
    <t>Рахработка схем газоснабжения</t>
  </si>
  <si>
    <t>0502</t>
  </si>
  <si>
    <t>1110123000</t>
  </si>
  <si>
    <t xml:space="preserve"> Проектно-изыскательские работы и экспертиза на распределительные газопроводы</t>
  </si>
  <si>
    <t>1110223000</t>
  </si>
  <si>
    <t xml:space="preserve">Бюджетные инвестиции
</t>
  </si>
  <si>
    <t xml:space="preserve"> Строительство распределительных газопроводов</t>
  </si>
  <si>
    <t>1110323000</t>
  </si>
  <si>
    <t>Стр-во газопровода п. Сарана (соф-ие 3%)</t>
  </si>
  <si>
    <t>Корректировка расч. схемы с. Александровское</t>
  </si>
  <si>
    <t xml:space="preserve">Проектирование и экспертиза  газопровода в мкр. Лесной с. Криулино, с. Александровское </t>
  </si>
  <si>
    <t>Муниципальная программа МО Красноуфимский округ "Градостроительное планирование территорий МО Красноуфимский округ  до 2024 года"</t>
  </si>
  <si>
    <t>0400000000</t>
  </si>
  <si>
    <t>Разработка документации по планировке территории МО Красноуфимский округ</t>
  </si>
  <si>
    <t>0400123000</t>
  </si>
  <si>
    <t>Разработка проектов планировок и межеваний, постановка на кадастровый учет границ территориальных зон и внесение изменений</t>
  </si>
  <si>
    <t>Муниципальная программа МО Красноуфимский округ "Развитие физической культуры и спорта в МО Красноуфимский округ на 2019-2024 годы"</t>
  </si>
  <si>
    <t>0500000000</t>
  </si>
  <si>
    <t>Организация и проведение мероприятий в сфере физической культуры и спорта</t>
  </si>
  <si>
    <t>1102</t>
  </si>
  <si>
    <t>0500128000</t>
  </si>
  <si>
    <t>поездки на спортивные мероприятия</t>
  </si>
  <si>
    <t>оплата по договорам (мед. обслуживание, бухгалтер, инструктор в КФКС и ТО)</t>
  </si>
  <si>
    <t>призы, печатная продукция, медали, кубки</t>
  </si>
  <si>
    <t>ГСМ, продукты питания</t>
  </si>
  <si>
    <t>Муниципальная программа МО Красноуфимский округ «Создание условий для развития малого и среднего предпринимательства, хозяйствующих субъектов в сфере АПК, коллективного садоводства в МО Красноуфимский округ до 2024 года»</t>
  </si>
  <si>
    <t>0600000000</t>
  </si>
  <si>
    <t>Содействие в развитии хозяйствования в сфере АПК</t>
  </si>
  <si>
    <t>0405</t>
  </si>
  <si>
    <t>0600123000</t>
  </si>
  <si>
    <t xml:space="preserve">Иные закупки товаров, работ и услуг для обеспечения муниципальных нужд
</t>
  </si>
  <si>
    <t>Проведение конкурсов профессионального мастерства, поощрение победителей - 81,3т. руб.,  организация и проведение ярмарочных мероприятий - 10 т.руб.</t>
  </si>
  <si>
    <t>Создание условий для развития и содействие развитию малого и среднего предпринимательства</t>
  </si>
  <si>
    <t>0600223000</t>
  </si>
  <si>
    <t>Пропаганда и популяризация предпринимательской деятельности</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</si>
  <si>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</si>
  <si>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</si>
  <si>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Субсидии субъектам малого и среднего предпринимательства на возмещение части расходов по доставке продуктов в отдаленные нас. пункты</t>
  </si>
  <si>
    <t>Инженерное обустройство земель для ведения коллективного садоводства</t>
  </si>
  <si>
    <t>0600323000</t>
  </si>
  <si>
    <t>субсидии СОТ на инженерное обустройство земель для ведения коллективного садоводства</t>
  </si>
  <si>
    <t>Муниципальная программа МО Красноуфимский округ "Обеспечение безопасности на территории МО Красноуфимский округ до 2024 года"</t>
  </si>
  <si>
    <t>0700000000</t>
  </si>
  <si>
    <t>Подпрограмма "Защита населения и территории МО Красноуфимский округ  от чрезвычайных ситуаций природного, техногенного и биолого-социального характера, гражданская оборона"</t>
  </si>
  <si>
    <t>0710000000</t>
  </si>
  <si>
    <t>Предупреждение и ликвидация последствий чрезвычайных ситуаций и стихийных бедствий природного, техногенного и биолого-социального характера</t>
  </si>
  <si>
    <t>0309</t>
  </si>
  <si>
    <t>0710122000</t>
  </si>
  <si>
    <t>Обучение населения способам защиты в ЧС</t>
  </si>
  <si>
    <t>Разработка проекта системы оповещения об угрозе возникновения ЧС</t>
  </si>
  <si>
    <t>Организация аварийно-восстановительных работ при ликвидации и предупреждении ЧС</t>
  </si>
  <si>
    <t>приобретение оборудования для обеспечения условий для организации аварийно-спасательных работ</t>
  </si>
  <si>
    <t>информирование населения в области безопасности на водных объектах</t>
  </si>
  <si>
    <t>0710142П00</t>
  </si>
  <si>
    <t>Подпрограмма "Обеспечение пожарной безопасности на территории МО Красноуфимский округ"</t>
  </si>
  <si>
    <t>0720000000</t>
  </si>
  <si>
    <t>Обеспечение первичных мер пожарной безопасности</t>
  </si>
  <si>
    <t>0310</t>
  </si>
  <si>
    <t>0720122000</t>
  </si>
  <si>
    <t>Специальные расходы</t>
  </si>
  <si>
    <t>880</t>
  </si>
  <si>
    <t>Материальное стимулирование добровольных пожарных</t>
  </si>
  <si>
    <t>Восстановление пожарного водоснабжения на территории Муниципального образования Красноуфимский округ</t>
  </si>
  <si>
    <t>0720222000</t>
  </si>
  <si>
    <t>ремонт источников наружного противопожарного водоснабжения, обустройство подъездов</t>
  </si>
  <si>
    <t>Подпрограмма "Комплексная профилактика правонарушений на территории МО Красноуфимский округ"</t>
  </si>
  <si>
    <t>0730000000</t>
  </si>
  <si>
    <t>Комплексная профилактика правонарушений на территории Муниципального образования Красноуфимский округ</t>
  </si>
  <si>
    <t>0314</t>
  </si>
  <si>
    <t>0730122000</t>
  </si>
  <si>
    <t>Профильный лагерь "Тропа безопасности" (медикаменты, призы, оплата по договорам)</t>
  </si>
  <si>
    <t>Подпрограмма "Обеспечение безопасности на опасных объектах  МО Красноуфимский округ"</t>
  </si>
  <si>
    <t>0750000000</t>
  </si>
  <si>
    <t>Страхование гидротехнических сооружений и газопроводов</t>
  </si>
  <si>
    <t>0406</t>
  </si>
  <si>
    <t>0750122000</t>
  </si>
  <si>
    <t>Подпрограмма "Обеспечение рационального и безопасного природопользования в МО Красноуфимский округ"</t>
  </si>
  <si>
    <t>0760000000</t>
  </si>
  <si>
    <t>Осуществление водохозяйственных мероприятий</t>
  </si>
  <si>
    <t>0760222000</t>
  </si>
  <si>
    <t>Капитальный ремонт ГТС Александровское</t>
  </si>
  <si>
    <t>Содержание смотрителей на гтс во время паводка</t>
  </si>
  <si>
    <t>Текущее содержание ГТС (Б.Турышская ГТС -текущий ремонт 13840р., Нижнеиргинская ГТС тек. ремонт 50000 р., Рахманг. ГТС - очистка гребня и откосов дамбы от растительности 90тыс.руб, грейдерование и подсыпка гребня 90 тыс. руб., Чувашковская ГТС -очистка от плавучих островов 100 тыс. руб., Ювинская ГТС -тек. ремонт 60000 руб.)</t>
  </si>
  <si>
    <t>Охрана окружающей среды в МО Красноуфимский округ</t>
  </si>
  <si>
    <t>0603</t>
  </si>
  <si>
    <t>0760122000</t>
  </si>
  <si>
    <t>Анализ почвы в СЗЗ полигонов ТБО (Большетурышский, Ключиковский, Криулинский, Тавринский, Чувашковский т/о)</t>
  </si>
  <si>
    <t>Подпрограмма "Осуществление переданных полномочий Российской Федерации по осуществлению первичного воинского учета на территориях, где отсутствуют военные комиссариаты"</t>
  </si>
  <si>
    <t>0770000000</t>
  </si>
  <si>
    <t xml:space="preserve">Осуществление первичного воинского учета на территориях, где отсутствуют военные комиссариаты
</t>
  </si>
  <si>
    <t>0203</t>
  </si>
  <si>
    <t>0770151180</t>
  </si>
  <si>
    <t>з/плата, 3 дня б/лист за счет ФОТ</t>
  </si>
  <si>
    <t>возмещение транспортных услуг</t>
  </si>
  <si>
    <t>услуги связи</t>
  </si>
  <si>
    <t>Муниципальная программа МО Красноуфимский округ "Развитие и модернизация жилищно-коммунального хозяйства и дорожного хозяйства, повышение  энергетической эффективности в МО Красноуфимский округ до 2024 года"</t>
  </si>
  <si>
    <t>Подпрограмма "Комплексное развитие и модернизация системы коммунальной инфраструктуры МО Красноуфимский округ"</t>
  </si>
  <si>
    <t>0910000000</t>
  </si>
  <si>
    <t>Бюджетные инвестиции в объекты жилищно-коммунального хозяйства</t>
  </si>
  <si>
    <t>0910123000</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</si>
  <si>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</si>
  <si>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Разработка проектной документации на объекты строительства и реконструкции коммунальной инфраструктуры</t>
  </si>
  <si>
    <t>0910223000</t>
  </si>
  <si>
    <t>Разработка проектной документации (ЗСО)</t>
  </si>
  <si>
    <t>Модернизация объектов коммунального хозяйства</t>
  </si>
  <si>
    <t>0910323000</t>
  </si>
  <si>
    <t>Модернизация объектов ком. хоз-ва (очистные сооруж. 3 шт-14850т.р., станции по воде -5000 т.р.)</t>
  </si>
  <si>
    <t>Подпрограмма "Повышение  качества условий проживания населения МО Красноуфимский округ"</t>
  </si>
  <si>
    <t>0920000000</t>
  </si>
  <si>
    <t>0920123000</t>
  </si>
  <si>
    <t>Капитальный ремонт муниципального жилого фонда</t>
  </si>
  <si>
    <t>0920223000</t>
  </si>
  <si>
    <t>Подпрограмма "Энергосбережение и повышение энергетической эффективности МО Красноуфимский округ"</t>
  </si>
  <si>
    <t>0930000000</t>
  </si>
  <si>
    <t>Модернизация систем и объектов коммунальной инфраструктуры, наружного освещения населенных пунктов</t>
  </si>
  <si>
    <t>0930123000</t>
  </si>
  <si>
    <t>Поставка МТП с. Юва (соф-ие 3%)</t>
  </si>
  <si>
    <t>0930323000</t>
  </si>
  <si>
    <t>Экспертиза проектной документации</t>
  </si>
  <si>
    <t>0930423000</t>
  </si>
  <si>
    <t>Предоставление субсидии на реализацию мероприятий по энергосбережению и повышению энергетической эффективности в отношении общего имущества собственных помещений в многоквартирном доме</t>
  </si>
  <si>
    <t>0930523000</t>
  </si>
  <si>
    <t>Субсидия по переводу многокварт. домов с газа на эл. плиты (50%)</t>
  </si>
  <si>
    <t>Подпрограмма "Комплексное благоустройство территорий МО Красноуфимский округ"</t>
  </si>
  <si>
    <t>0940000000</t>
  </si>
  <si>
    <t>Мероприятия по содержанию сетей наружного освещение населенных пунктов</t>
  </si>
  <si>
    <t>0503</t>
  </si>
  <si>
    <t>0940123000</t>
  </si>
  <si>
    <t>электроэнергия</t>
  </si>
  <si>
    <t>Организация и содержание мест захоронений</t>
  </si>
  <si>
    <t>0940223000</t>
  </si>
  <si>
    <t>Вывоз ТКО с кладбищ</t>
  </si>
  <si>
    <t>Прочие мероприятия по благоустройству</t>
  </si>
  <si>
    <t>0940523000</t>
  </si>
  <si>
    <t>Обустройство площадок для крупногабаритных ТКО в черте населенных пунктов (40 шт)</t>
  </si>
  <si>
    <t>Приобретение контейнеров (100 шт)</t>
  </si>
  <si>
    <t>Подпрограмма "Развитие и обеспечение сохранности сети автомобильных дорог местного значения на территории МО Красноуфимский округ"</t>
  </si>
  <si>
    <t>0950000000</t>
  </si>
  <si>
    <t>Разработка проектной документации на объекты строительства и реконструкции автомобильных дорог общего пользования местного значения</t>
  </si>
  <si>
    <t>0409</t>
  </si>
  <si>
    <t>0950124000</t>
  </si>
  <si>
    <t>Проектирование (Ремонт дороги в с. Криулино ул. Советская, ремонт дороги в с. Сарсы ) и экспертиза дорог</t>
  </si>
  <si>
    <t>Содержание автомобильных дорог общего пользования местного значения и искусственных сооружений, расположенных на них</t>
  </si>
  <si>
    <t>0950224000</t>
  </si>
  <si>
    <t>Ремонт автомобильных дорог общего пользования местного значения и искусственных сооружений, расположенных на них</t>
  </si>
  <si>
    <t>0950324000</t>
  </si>
  <si>
    <t>Строительство и реконструкция автомобильных дорог общего пользования местного значения</t>
  </si>
  <si>
    <t>0950524000</t>
  </si>
  <si>
    <t xml:space="preserve">Реконструкция и строительный контроль по ремонту дороги п. Сарана </t>
  </si>
  <si>
    <t>Мероприятия по повышению БДД на территории МО Красноуфимский округ</t>
  </si>
  <si>
    <t>0950624000</t>
  </si>
  <si>
    <t>БДД (содержание дорожных знаков)</t>
  </si>
  <si>
    <t>Подпрограмма "Социальная поддержка граждан и осуществление переданных полномочий Российской Федерации и Свердловской области  по предоставлению поддержки отдельным категориям граждан  в МО Красноуфимский округ"</t>
  </si>
  <si>
    <t>0960000000</t>
  </si>
  <si>
    <t>Субвенции на осуществление государственного полномочия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услугиподдержки по частичному освобождению от платы за коммунальные услуги</t>
  </si>
  <si>
    <t>0505</t>
  </si>
  <si>
    <t>0960542700</t>
  </si>
  <si>
    <t>Соц. поддержка по частичному освобождению от платы за коммунальные услуги</t>
  </si>
  <si>
    <t>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t>
  </si>
  <si>
    <t>субсидии на оплату жилого помещения и комм. услуг</t>
  </si>
  <si>
    <t>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</si>
  <si>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компенсация расходов на оплату жилого помещения и комм. услуг</t>
  </si>
  <si>
    <t>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t>
  </si>
  <si>
    <t>Социальные выплаты гражданам, кроме публичных нормативных социальных выплат</t>
  </si>
  <si>
    <t>соц. поддержка по оплате жилого помещения и комм. услуг</t>
  </si>
  <si>
    <t>Подпрограмма "Развитие транспорта и транспортной инфраструктуры в МО Красноуфимский округ"</t>
  </si>
  <si>
    <t>0970000000</t>
  </si>
  <si>
    <t>Проведение отдельных мероприятий в области автомобильного транспорта</t>
  </si>
  <si>
    <t>0408</t>
  </si>
  <si>
    <t>0970123000</t>
  </si>
  <si>
    <t>Возмещение части затрат перевозчикам (маршрут Бугалыш-Саргая-Дегтярка)</t>
  </si>
  <si>
    <t>Подпрограмма "Обеспечение реализации муниципальной программы "Развитие и модернизация жилищно-коммунального хозяйства и дорожного хозяйства, повышение энергетической эффективности в МО Красноуфимский округ до 2024 года"</t>
  </si>
  <si>
    <t>Содержание отдела ЖКХ</t>
  </si>
  <si>
    <t>098П123000</t>
  </si>
  <si>
    <t>з/пл. начисл, команд.расх.</t>
  </si>
  <si>
    <t>ремонт комп.техники, заправка картриджа</t>
  </si>
  <si>
    <t>обновление ПО Гранд Смета</t>
  </si>
  <si>
    <t>обучение, подписка</t>
  </si>
  <si>
    <t>канц.товары</t>
  </si>
  <si>
    <t>Содержание отдела ЕДДС</t>
  </si>
  <si>
    <t>0980223000</t>
  </si>
  <si>
    <t xml:space="preserve">Расходы на выплаты персоналу казенных учреждений
</t>
  </si>
  <si>
    <t>Тех. обсл. аппаратного комплекса системы оповещения "Грифон"</t>
  </si>
  <si>
    <t xml:space="preserve">Услуги связи, интернета </t>
  </si>
  <si>
    <t xml:space="preserve">Обслуживание рации </t>
  </si>
  <si>
    <t xml:space="preserve">Приобретение картриджей </t>
  </si>
  <si>
    <t xml:space="preserve">Антивирусная программа Касперский   </t>
  </si>
  <si>
    <t>ООО"Экстрим безопасность" Услуги по организации  защищенного канала передачи данных</t>
  </si>
  <si>
    <t xml:space="preserve">Электроэнергия                               </t>
  </si>
  <si>
    <t>Теплоэнергия</t>
  </si>
  <si>
    <t>Канцтовары, хозтовары, ГСМ, спецодежда</t>
  </si>
  <si>
    <t>Содержание отдела компенсаций</t>
  </si>
  <si>
    <t>з/пл, начис, б/л 3 дня</t>
  </si>
  <si>
    <t>ремонт орг. техники, заправка картриджей, замена вала, аккумуляторов</t>
  </si>
  <si>
    <t>обновление ПО ООО "Элвинг", Касперский</t>
  </si>
  <si>
    <t>комплект. к орг. технике</t>
  </si>
  <si>
    <t>монитор</t>
  </si>
  <si>
    <t>э/энергия</t>
  </si>
  <si>
    <t>т/обсл ОПС</t>
  </si>
  <si>
    <t xml:space="preserve">повышение квалификации </t>
  </si>
  <si>
    <t>стулья</t>
  </si>
  <si>
    <t>канц. и хоз.товары</t>
  </si>
  <si>
    <t>з/пл, начис., б/л 3 дня</t>
  </si>
  <si>
    <t xml:space="preserve">услуги связи и интернет </t>
  </si>
  <si>
    <t>мониторы 3 шт, МФУ, сист. блок 2шт.</t>
  </si>
  <si>
    <t>Комплект. к орг. технике</t>
  </si>
  <si>
    <t>заправка картриджа, ремонт орг. техники, замена вала, замена аккумуляторов</t>
  </si>
  <si>
    <t>Обновление ООО Элвинг, Консультант +, Экстрим безопасность, касперский, ЭЦП, Майкрософт</t>
  </si>
  <si>
    <t>монтаж сплит системы канд.</t>
  </si>
  <si>
    <t>конверты, марки</t>
  </si>
  <si>
    <t>охрана</t>
  </si>
  <si>
    <t>ремонт входной группы и отмостки здания</t>
  </si>
  <si>
    <t>хоз. товары, канц. товары, печатн. продукц</t>
  </si>
  <si>
    <t>Подпрограмма «Мероприятия по обращению с отходами»</t>
  </si>
  <si>
    <t>0990000000</t>
  </si>
  <si>
    <t>Другие вопросы в области охраны окружающей среды</t>
  </si>
  <si>
    <t>0605</t>
  </si>
  <si>
    <t>0990122000</t>
  </si>
  <si>
    <t>Муниципальная программа МО Красноуфимский округ "Формирование современной городской среды на территории Муниципального образованияКрасноуфимский округ на 2017-2022 годы"</t>
  </si>
  <si>
    <t>1300000000</t>
  </si>
  <si>
    <t>Мероприятия по повышению уровня благоустройства общественных территорий</t>
  </si>
  <si>
    <t>1300323000</t>
  </si>
  <si>
    <t xml:space="preserve">Содержание объекта в д. Приданниково (парк) 700 т.р.,  э/э 200 т.р. </t>
  </si>
  <si>
    <t>Муниципальная программа МО Красноуфимский округ "Профилактика терроризма, а также минимизация и (или) ликвидация последствий его проявлений в Муниципальном образовании Красноуфимский округ на 2020-2025 годы"</t>
  </si>
  <si>
    <t>1500000000</t>
  </si>
  <si>
    <t>Организация и проведение информационно-пропагандистских мероприятий по разъяснению сущности терроризма и его общественной опасности</t>
  </si>
  <si>
    <t>1500322000</t>
  </si>
  <si>
    <t>Выполнение мероприятий по профилактике терроризма и экстремизма, проведение традиционных национальных мероприятий</t>
  </si>
  <si>
    <t>Обеспечение выпуска и размещения видео-аудио роликов, печатной продукции, информационных стендов по вопросам профилактики терроризма</t>
  </si>
  <si>
    <t>1500422000</t>
  </si>
  <si>
    <t>Изготовление и размещение информационных материалов о действиях в случае возникновения угроз</t>
  </si>
  <si>
    <t>Итого по программым направлениям расходам</t>
  </si>
  <si>
    <t>Итого по непрограммным направлениям расходов</t>
  </si>
  <si>
    <t>Итого</t>
  </si>
  <si>
    <t>услуги связи - 36278,00, интернет - 43 722,00,  услуги по по содержанию имущества (заправка картриджей, ремонт принтеров, ИБП, техническое обслуживание сервера) - 12000,00, лицензия Касперский - 29663,00, услуги почтовой связи, курсы повышения квалификации, обучение на семинарах - 22 000,00, ПК "Бюджет-СМАРТ-Про" - 526 996,00, лицензия на сетевой экран - 59 668,00, Vipnet Client - 2100,00, обслуживание по 1С бухгалтерии и 1С СВОД - 35 200,00, обновление Консультант + - 170 890,00,  право использования программы "Контур Экстерн" - 10000,00 покупка картриджей - 8100,00 конверты, уведомления - 1000,00, техобслуживание кондиционеров - 6000,00, канцтовары, бумага - 40 000,00</t>
  </si>
  <si>
    <t>52 418 106,00 зарплата и начисления, 26 487 457,00 коммунальные услуги, 154 550,00 дератизация, 20 000,00 поверка счетчиков, 518 996,00 пожарная сигнализация,  356 980,00 тревожная кнопка,  15 000,00 перезарядка огнетушителей,  298 656,00 обслуживание счетчиков,  200  000,00  ремонт автобуса, 145 000,00 техосмотр транспорта, 118 000,00 обслуживание ПАК, 49 000,00 услуги электрика, 20 000,00 акаритцидная обработка, 169 890,00 производственный контроль, 758 980,00 медосмотры,  689 770,00 охрана, 199 800,00 Глонасс, 140 000,00 программное обеспечение, 200 00,00 экспертиза смет, 1 221 000,00 налог на имущество, 50 000,00 госпошлина, 200 000,00 запчасти к автобусам, 35 000,00 коммунарские сборы, 100 000,00 моющие и антисептики, 1 083 011,30 ГСМ, 400 000,00 хозтовары, инвентарь мягкий</t>
  </si>
  <si>
    <t>16 358 432,93 заработная плата и начисления, 494 467,97  коммунальные услуги, 37 200,00 связь, 123 328,00 транспортные услуги, 12 771,80 дератизация, 4 500,00 заправка картриджей, 3 200,00 перезарядка огнетушителей, 24 012,00 пожарная сигнализация, 25 080,00 тревожная кнопка, 28 800,00 обслуживание счетчиков, 47 172,00 обслуживание ПАК, 40 000,00 огнезащитная пропитка, 40 000,00 программное обеспечение, 8 300,00 производственный контроль, 37 915,00 медосмотры, 37 000,00 проживание, взносы за участие в соревнованиях, 40  000,00 курсы, гигиеническое обучение,  79  085,00 охрана, 45 000,00 испытания, обследованиия и ремонт приборов учета, 75 000,00 приобретение спортивного инвентаря, 56 897,00 грамоты, медали, 40 000,00 хозтовары, моющие, 150 000,00 ГСМ, 25 000,00 текущий ремонт, 60 000,00 приобретение основных средств, 28,00 налог на имущество</t>
  </si>
  <si>
    <t>расходы по доставке субсидий</t>
  </si>
  <si>
    <t>расходы по доставке компенсаций</t>
  </si>
  <si>
    <t>??????</t>
  </si>
  <si>
    <t>Опашка 456 000, содержание пож. водоемов 52 000, заполнение пож. водоемов 35 000, оплата деятельности внештатного инспектора пожарной профилактики 174 000, обучение мерам пож. безопасности 45000, выпуск печатной продукции 5000</t>
  </si>
  <si>
    <t>Награждение сертификатами за лучшую работу комиссий по профилактике безнадзорности и правонарушений несовершеннолетних</t>
  </si>
  <si>
    <t>Изготовление материалов проф. направленности</t>
  </si>
  <si>
    <t>Добровольная народная дружина</t>
  </si>
  <si>
    <t>Страхование гражданской ответственности гтс</t>
  </si>
  <si>
    <t xml:space="preserve">Александр. ГТС разработка декларации безопасности </t>
  </si>
  <si>
    <t>Коммунальные платежи по ГТС Нижнеиргинский т/о</t>
  </si>
  <si>
    <t>Обустройство источников нецентрализованного водоснабжения (Алекс., Баяк, Криул, Рахманг,Таврин, Чатлык.)</t>
  </si>
  <si>
    <t>Приобретение конвертов</t>
  </si>
  <si>
    <t>Приобретение мебели</t>
  </si>
  <si>
    <t xml:space="preserve">Приобретение канц. товары </t>
  </si>
  <si>
    <t xml:space="preserve">Оплата коммунальных услуг </t>
  </si>
  <si>
    <t>Приобретение компл. к орг. технике</t>
  </si>
  <si>
    <t>Приобретение орг. техники</t>
  </si>
  <si>
    <t>Оплата услуг связи</t>
  </si>
  <si>
    <t>Оплата за аренду помещений</t>
  </si>
  <si>
    <t>Кап. ремонт объектов коммунальной инфраструктуры</t>
  </si>
  <si>
    <t>Обеспечение малоимущих граждан жилыми помещениями и переселение из аварийного жилья</t>
  </si>
  <si>
    <t>Капитальный ремонт муниципального жилья</t>
  </si>
  <si>
    <t>Субсидия МУП, монтаж разводящих сетей к МТП с.Юва</t>
  </si>
  <si>
    <t>Тех. Присоединение к газораспределит. сетям котельной в д. Приданниково</t>
  </si>
  <si>
    <t>Проектирование котельных в д. приданниково и в с. Чатлык (5 000 000) , тех. Присоед. К сети газораспределения блочно-модульной газовой котельной с. Нижнеиргинское, пер. Россихина</t>
  </si>
  <si>
    <t>Гос.экспертиза ПСД котельной с. Чатлык и д. Приданниково</t>
  </si>
  <si>
    <t>Оплата обслуживания уличного освещения</t>
  </si>
  <si>
    <t>Приобретение электроматериалов для уличного освещения</t>
  </si>
  <si>
    <t>Проектирование (тех. присоединение) линий ул. освещения</t>
  </si>
  <si>
    <t>Строительство линий по ул. освещению</t>
  </si>
  <si>
    <t>Содержание кладбищ, скотомогильников (48 шт)</t>
  </si>
  <si>
    <t>Выплаты по сертификатам к Дню района, Дню поселка</t>
  </si>
  <si>
    <t xml:space="preserve">Окашивание </t>
  </si>
  <si>
    <t>Вывоз мусора с мест общественного пользования</t>
  </si>
  <si>
    <t>Содержание памятников</t>
  </si>
  <si>
    <t>Захоронение безродных</t>
  </si>
  <si>
    <t>Содержание и обслуживание контейнерных площадок под ТКО</t>
  </si>
  <si>
    <t>Приобретение игровых комплексов для детских площадок</t>
  </si>
  <si>
    <t>Обрезка тополей</t>
  </si>
  <si>
    <t>Акарицидная обработка и дератизация</t>
  </si>
  <si>
    <t>Содержание дорог</t>
  </si>
  <si>
    <t>Текущий ремонт дорог по ТО, ремонт и строй.контроль д. Приданниково</t>
  </si>
  <si>
    <t>Ликвидация несанкционированных свалок</t>
  </si>
  <si>
    <t>Приобретения жилья гражданам, проживающих в сельской местности</t>
  </si>
  <si>
    <r>
      <t xml:space="preserve">5 694 113,00 зарплата и начисления,  2 382 527,00 коммунальные услуги, 12 000,00 связь, 45 660,00 дератизация, 56 990,00 пожарная сигнализация, 45 560,00 тревожная кнопка, 36 520,00 обслуживание счетчиков, 79 870,00 обслуживание ПАК, 10 000,00 акарицидная обработка, 256 333,00 производственный контроль, 156 000,00 медосмотры, </t>
    </r>
    <r>
      <rPr>
        <sz val="10"/>
        <rFont val="Liberation Serif"/>
        <family val="1"/>
      </rPr>
      <t>178 527,00 питание сотрудников</t>
    </r>
  </si>
  <si>
    <r>
      <t xml:space="preserve">15 015 173,00 коммунальные услуги, 180 000,00 дератизация, 15 000,00 поверка счетчиков, 222 000,00 пожарная сигнализация, 236 560,00 тревожная кнопка, 15 000,00 перезарядка огнетушителей, 156 980,00 обслуживание счетчиков, 50 000,00 ремонт автобуса, 150 000,000 техосмотр автобусов, 236 500,00 обслуживание ПАК,196 560,00 производственный контроль, 798 000,00 медосмотры, </t>
    </r>
    <r>
      <rPr>
        <sz val="10"/>
        <rFont val="Liberation Serif"/>
        <family val="1"/>
      </rPr>
      <t>149 627,00 охрана учреждения ( тревожная  кнопка), 108 000,00 Глонасс</t>
    </r>
  </si>
  <si>
    <r>
      <t xml:space="preserve">8 606 724,00 коммунальные услуги, 150 000,00 дератизация, 123 000,00 пожарная сигнализация, 88 000,00 обслуживание тревожной кнопки, 180 000,00 обслуживание счетчиков,  160 976,00 обслуживание ПАК, 30 000,00 аккарицидная обработка, 399 000,00 производственный контроль, 598 000,00 медосмотр, 120 000,00 курсы и гигиеническое обучение, </t>
    </r>
    <r>
      <rPr>
        <sz val="10"/>
        <rFont val="Liberation Serif"/>
        <family val="1"/>
      </rPr>
      <t>780 000,00 охрана учреждения(  тревожная кнопка)</t>
    </r>
  </si>
  <si>
    <t>27 002 281,00 зарплата и начисления, 11 655 774,00 коммунальные услуги, 286 500,00 связь, 285 600,00 дератизация, 123 560,00 обслуживание пожарной сигнализации, 98 653,00 обслуживание тревожной  кнопки, 158 860,00 обслуживание счетчиков, 175 660,00 обслуживание ПАК, 20 000,00 акарицидная обработка, 456 000,00 производственный контроль, 956 990,00 медосмотр, 20 000,00 курсы и гигиеническое обучение, 1 207 221,00 питание, 799 900,00 охрана учреждения (  тревожная  кнопка) , 4 509 101,00 налог на имущество</t>
  </si>
  <si>
    <t xml:space="preserve"> Реализация ПФДО (Персонифицированное финансирование дополнительного образования - обналичивание сертификатов)</t>
  </si>
  <si>
    <t>Строительство стадиона</t>
  </si>
  <si>
    <t xml:space="preserve"> Проведение мероприятий муниципального уровня  (подарочные наборы, цветы, подарочные сертификаты)</t>
  </si>
  <si>
    <t>оценка рыночной стоимости муниципального имущества для приватизации и продажи</t>
  </si>
  <si>
    <t>доплата за замещение специалистов территориальных отделов на период отпуска</t>
  </si>
  <si>
    <t>1 482 717,00 - з/пл, начисления, 5 000,00 - проживание в командировках, 1400,00 - суточные</t>
  </si>
  <si>
    <t xml:space="preserve">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t>
  </si>
  <si>
    <t>Мероприятия по отлову и содержанию животных без владельцев</t>
  </si>
  <si>
    <t>Осуществление государственного полномочия Российской Федерации по подготовке и проведению Всероссийской переписи населения</t>
  </si>
  <si>
    <t>Исполнение судебных актов по искам к бюджету округа</t>
  </si>
  <si>
    <t>Исполнение муниципальных гарантий  без права регрессного требования  гаранта к  принципалу</t>
  </si>
  <si>
    <t xml:space="preserve">Формирование жилищного фонда для переселения граждан из жилых помещений, признанных непригодными для проживания </t>
  </si>
  <si>
    <t>Подпрограмма "Развитие системы общего образования в МО Красноуфимский округ до 2024 года"</t>
  </si>
  <si>
    <t>Подпрограмма "Развитие системы дополнительного образования в МО К;расноуфимский округ до 2024 года"</t>
  </si>
  <si>
    <t>Подпрограмма "Организация отдыха и оздоровления детей в учебное и каникулярное время в МО Красноуфимский округ до 2024 года"</t>
  </si>
  <si>
    <t>Подпрограмма "Укрепление и развитие  материально-технической базы образовательных организаций в МО Красноуфимский округ ло 2024 года"</t>
  </si>
  <si>
    <t>Подпрограмма "Обеспечение реализации Муниципальной программы "Развитие системы образования в МО Красноуфимский округ до 2024 года"</t>
  </si>
  <si>
    <t>025Е250970</t>
  </si>
  <si>
    <t>0251525000</t>
  </si>
  <si>
    <t>физическая охрана объектов</t>
  </si>
  <si>
    <t>0252225000</t>
  </si>
  <si>
    <t>02202L3040</t>
  </si>
  <si>
    <t>Организация бесплатного горячего питания  обучающихся</t>
  </si>
  <si>
    <t>1004</t>
  </si>
  <si>
    <t>0221145400</t>
  </si>
  <si>
    <t>Выплата денежной компенсации родителям на обеспечение бесплатным питанием обучающихся, находящимся на дистанционном обучении</t>
  </si>
  <si>
    <t>0221245400</t>
  </si>
  <si>
    <t>Выплата денежной компенсации родителям обучающихся с ограниченными возможностями здоровья</t>
  </si>
  <si>
    <t>Ремонт здания Администрации в д.Приданниково (1 420 400,00), ремонт фасада здания администрации ул. Советская 5 (387 000,00)</t>
  </si>
  <si>
    <t xml:space="preserve">Переселение граждан из аварийного жилищного фонда </t>
  </si>
  <si>
    <t>софинансировнаие на переселение граждан из аварийного жилищного фонда за счет средств местного бюджета</t>
  </si>
  <si>
    <t>0140123000</t>
  </si>
  <si>
    <t>02212L3030</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</si>
</sst>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 numFmtId="177" formatCode="#,##0.00&quot;р.&quot;"/>
    <numFmt numFmtId="178" formatCode="#,##0.00_р_."/>
  </numFmts>
  <fonts count="56">
    <font>
      <sz val="12"/>
      <name val="Times New Roman"/>
      <family val="0"/>
    </font>
    <font>
      <u val="single"/>
      <sz val="12"/>
      <color indexed="12"/>
      <name val="Times New Roman"/>
      <family val="1"/>
    </font>
    <font>
      <u val="single"/>
      <sz val="12"/>
      <color indexed="36"/>
      <name val="Times New Roman"/>
      <family val="1"/>
    </font>
    <font>
      <sz val="10"/>
      <name val="Arial"/>
      <family val="2"/>
    </font>
    <font>
      <b/>
      <sz val="10"/>
      <name val="Liberation Serif"/>
      <family val="1"/>
    </font>
    <font>
      <sz val="10"/>
      <name val="Times New Roman"/>
      <family val="1"/>
    </font>
    <font>
      <sz val="10"/>
      <name val="Liberation Serif"/>
      <family val="1"/>
    </font>
    <font>
      <sz val="10"/>
      <color indexed="8"/>
      <name val="Liberation Serif"/>
      <family val="1"/>
    </font>
    <font>
      <b/>
      <sz val="10"/>
      <color indexed="8"/>
      <name val="Liberation Serif"/>
      <family val="1"/>
    </font>
    <font>
      <sz val="12"/>
      <name val="Liberation Serif"/>
      <family val="1"/>
    </font>
    <font>
      <i/>
      <sz val="10"/>
      <color indexed="8"/>
      <name val="Liberation Serif"/>
      <family val="1"/>
    </font>
    <font>
      <b/>
      <sz val="12"/>
      <name val="Liberation Serif"/>
      <family val="1"/>
    </font>
    <font>
      <sz val="11"/>
      <color indexed="8"/>
      <name val="Calibri"/>
      <family val="2"/>
    </font>
    <font>
      <sz val="11"/>
      <color indexed="9"/>
      <name val="Calibri"/>
      <family val="2"/>
    </font>
    <font>
      <b/>
      <sz val="10"/>
      <color indexed="8"/>
      <name val="Times New Roman"/>
      <family val="1"/>
    </font>
    <font>
      <sz val="10"/>
      <color indexed="8"/>
      <name val="Times New Roman"/>
      <family val="1"/>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Liberation Serif"/>
      <family val="1"/>
    </font>
    <font>
      <sz val="11"/>
      <color theme="1"/>
      <name val="Calibri"/>
      <family val="2"/>
    </font>
    <font>
      <sz val="11"/>
      <color theme="0"/>
      <name val="Calibri"/>
      <family val="2"/>
    </font>
    <font>
      <b/>
      <sz val="10"/>
      <color rgb="FF000000"/>
      <name val="Times New Roman"/>
      <family val="1"/>
    </font>
    <font>
      <sz val="10"/>
      <color rgb="FF000000"/>
      <name val="Times New Roman"/>
      <family val="1"/>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Liberation Serif"/>
      <family val="1"/>
    </font>
    <font>
      <b/>
      <sz val="10"/>
      <color theme="1"/>
      <name val="Liberation Serif"/>
      <family val="1"/>
    </font>
    <font>
      <sz val="10"/>
      <color theme="1"/>
      <name val="Liberation Serif"/>
      <family val="1"/>
    </font>
    <font>
      <b/>
      <sz val="10"/>
      <color rgb="FF000000"/>
      <name val="Liberation Serif"/>
      <family val="1"/>
    </font>
    <font>
      <sz val="10"/>
      <color rgb="FFFF0000"/>
      <name val="Liberation Serif"/>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style="medium"/>
      <top/>
      <bottom style="thin"/>
    </border>
    <border>
      <left>
        <color indexed="63"/>
      </left>
      <right style="thin"/>
      <top>
        <color indexed="63"/>
      </top>
      <bottom style="thin"/>
    </border>
    <border>
      <left>
        <color indexed="63"/>
      </left>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lignment vertical="top" wrapText="1"/>
      <protection/>
    </xf>
    <xf numFmtId="0" fontId="35" fillId="0" borderId="1">
      <alignment vertical="top" wrapText="1"/>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6" fillId="26" borderId="2" applyNumberFormat="0" applyAlignment="0" applyProtection="0"/>
    <xf numFmtId="0" fontId="37" fillId="27" borderId="3" applyNumberFormat="0" applyAlignment="0" applyProtection="0"/>
    <xf numFmtId="0" fontId="38" fillId="27" borderId="2"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8" borderId="8"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2"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163">
    <xf numFmtId="0" fontId="0" fillId="0" borderId="0" xfId="0" applyAlignment="1">
      <alignment/>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0" xfId="0" applyFont="1" applyAlignment="1">
      <alignment/>
    </xf>
    <xf numFmtId="0" fontId="5" fillId="0" borderId="0" xfId="0" applyFont="1" applyFill="1" applyAlignment="1">
      <alignment/>
    </xf>
    <xf numFmtId="0" fontId="0" fillId="0" borderId="0" xfId="0" applyFill="1" applyAlignment="1">
      <alignment/>
    </xf>
    <xf numFmtId="0" fontId="0" fillId="0" borderId="13" xfId="0" applyBorder="1" applyAlignment="1">
      <alignment/>
    </xf>
    <xf numFmtId="0" fontId="0" fillId="0" borderId="0" xfId="0" applyBorder="1" applyAlignment="1">
      <alignment/>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6" fillId="0" borderId="0" xfId="0" applyFont="1" applyAlignment="1">
      <alignment horizontal="center" vertical="center"/>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top" wrapText="1"/>
    </xf>
    <xf numFmtId="0" fontId="4" fillId="33" borderId="13" xfId="0" applyFont="1" applyFill="1" applyBorder="1" applyAlignment="1">
      <alignment horizontal="center" vertical="top" wrapText="1"/>
    </xf>
    <xf numFmtId="0" fontId="4" fillId="0" borderId="13" xfId="0" applyFont="1" applyFill="1" applyBorder="1" applyAlignment="1">
      <alignment vertical="top" wrapText="1"/>
    </xf>
    <xf numFmtId="0" fontId="4" fillId="33" borderId="12" xfId="0" applyFont="1" applyFill="1" applyBorder="1" applyAlignment="1">
      <alignment vertical="center" wrapText="1"/>
    </xf>
    <xf numFmtId="0" fontId="51" fillId="0" borderId="13" xfId="34" applyNumberFormat="1" applyFont="1" applyFill="1" applyBorder="1" applyAlignment="1" applyProtection="1">
      <alignment vertical="top" wrapText="1"/>
      <protection/>
    </xf>
    <xf numFmtId="0" fontId="6" fillId="0" borderId="0" xfId="0" applyFont="1" applyAlignment="1">
      <alignment/>
    </xf>
    <xf numFmtId="0" fontId="52" fillId="0" borderId="13" xfId="0" applyFont="1" applyFill="1" applyBorder="1" applyAlignment="1">
      <alignment vertical="top" wrapText="1"/>
    </xf>
    <xf numFmtId="0" fontId="53" fillId="0" borderId="17" xfId="0" applyFont="1" applyFill="1" applyBorder="1" applyAlignment="1">
      <alignment vertical="top" wrapText="1"/>
    </xf>
    <xf numFmtId="0" fontId="53" fillId="0" borderId="13" xfId="0" applyFont="1" applyFill="1" applyBorder="1" applyAlignment="1">
      <alignment vertical="top" wrapText="1"/>
    </xf>
    <xf numFmtId="0" fontId="6" fillId="0" borderId="13" xfId="0" applyFont="1" applyFill="1" applyBorder="1" applyAlignment="1">
      <alignment vertical="top" wrapText="1"/>
    </xf>
    <xf numFmtId="0" fontId="6" fillId="0" borderId="13" xfId="0" applyFont="1" applyFill="1" applyBorder="1" applyAlignment="1">
      <alignment vertical="top"/>
    </xf>
    <xf numFmtId="0" fontId="6" fillId="0" borderId="13" xfId="56" applyFont="1" applyFill="1" applyBorder="1" applyAlignment="1">
      <alignment vertical="top"/>
      <protection/>
    </xf>
    <xf numFmtId="0" fontId="6" fillId="0" borderId="13" xfId="56" applyFont="1" applyBorder="1" applyAlignment="1">
      <alignment vertical="top" wrapText="1"/>
      <protection/>
    </xf>
    <xf numFmtId="0" fontId="6" fillId="0" borderId="13" xfId="56" applyFont="1" applyFill="1" applyBorder="1" applyAlignment="1">
      <alignment vertical="top" wrapText="1"/>
      <protection/>
    </xf>
    <xf numFmtId="0" fontId="4" fillId="0" borderId="0" xfId="0" applyFont="1" applyFill="1" applyAlignment="1">
      <alignment vertical="top" wrapText="1"/>
    </xf>
    <xf numFmtId="0" fontId="51" fillId="0" borderId="1" xfId="34" applyNumberFormat="1" applyFont="1" applyFill="1" applyAlignment="1" applyProtection="1">
      <alignment vertical="top" wrapText="1"/>
      <protection/>
    </xf>
    <xf numFmtId="49" fontId="6" fillId="0" borderId="13" xfId="0" applyNumberFormat="1" applyFont="1" applyFill="1" applyBorder="1" applyAlignment="1">
      <alignment vertical="top" wrapText="1"/>
    </xf>
    <xf numFmtId="0" fontId="7" fillId="0" borderId="13" xfId="0" applyFont="1" applyFill="1" applyBorder="1" applyAlignment="1">
      <alignment vertical="top" wrapText="1"/>
    </xf>
    <xf numFmtId="0" fontId="6" fillId="0" borderId="14" xfId="0" applyFont="1" applyFill="1" applyBorder="1" applyAlignment="1">
      <alignment vertical="top" wrapText="1"/>
    </xf>
    <xf numFmtId="0" fontId="54" fillId="0" borderId="17" xfId="33" applyNumberFormat="1" applyFont="1" applyFill="1" applyBorder="1" applyAlignment="1" applyProtection="1">
      <alignment vertical="top" wrapText="1"/>
      <protection/>
    </xf>
    <xf numFmtId="0" fontId="7" fillId="0" borderId="13" xfId="0" applyFont="1" applyFill="1" applyBorder="1" applyAlignment="1">
      <alignment vertical="top"/>
    </xf>
    <xf numFmtId="0" fontId="7" fillId="33" borderId="13" xfId="0" applyFont="1" applyFill="1" applyBorder="1" applyAlignment="1">
      <alignment vertical="top" wrapText="1"/>
    </xf>
    <xf numFmtId="0" fontId="6" fillId="33" borderId="13" xfId="0" applyFont="1" applyFill="1" applyBorder="1" applyAlignment="1">
      <alignment vertical="top" wrapText="1"/>
    </xf>
    <xf numFmtId="49" fontId="4" fillId="0" borderId="13" xfId="0" applyNumberFormat="1" applyFont="1" applyFill="1" applyBorder="1" applyAlignment="1">
      <alignment vertical="top" wrapText="1"/>
    </xf>
    <xf numFmtId="0" fontId="55" fillId="0" borderId="13" xfId="0" applyFont="1" applyFill="1" applyBorder="1" applyAlignment="1">
      <alignment vertical="top" wrapText="1"/>
    </xf>
    <xf numFmtId="0" fontId="0" fillId="0" borderId="14" xfId="0" applyBorder="1" applyAlignment="1">
      <alignment/>
    </xf>
    <xf numFmtId="4" fontId="0" fillId="0" borderId="0" xfId="0" applyNumberFormat="1" applyBorder="1" applyAlignment="1">
      <alignment/>
    </xf>
    <xf numFmtId="0" fontId="0" fillId="0" borderId="0" xfId="0" applyFill="1" applyBorder="1" applyAlignment="1">
      <alignment/>
    </xf>
    <xf numFmtId="0" fontId="5" fillId="0" borderId="0" xfId="0" applyFont="1" applyBorder="1" applyAlignment="1">
      <alignment/>
    </xf>
    <xf numFmtId="0" fontId="5" fillId="0" borderId="0" xfId="0" applyFont="1" applyFill="1" applyBorder="1" applyAlignment="1">
      <alignment/>
    </xf>
    <xf numFmtId="4" fontId="5" fillId="0" borderId="0" xfId="0" applyNumberFormat="1" applyFont="1" applyFill="1" applyBorder="1" applyAlignment="1">
      <alignment/>
    </xf>
    <xf numFmtId="4" fontId="0" fillId="0" borderId="0" xfId="0" applyNumberFormat="1" applyFont="1" applyBorder="1" applyAlignment="1">
      <alignment/>
    </xf>
    <xf numFmtId="0" fontId="0" fillId="0" borderId="18" xfId="0" applyBorder="1" applyAlignment="1">
      <alignment/>
    </xf>
    <xf numFmtId="49" fontId="4" fillId="0" borderId="16" xfId="0" applyNumberFormat="1" applyFont="1" applyFill="1" applyBorder="1" applyAlignment="1">
      <alignment vertical="top" wrapText="1"/>
    </xf>
    <xf numFmtId="49" fontId="4" fillId="0" borderId="13" xfId="58" applyNumberFormat="1" applyFont="1" applyFill="1" applyBorder="1" applyAlignment="1">
      <alignment vertical="top" wrapText="1"/>
      <protection/>
    </xf>
    <xf numFmtId="4" fontId="4" fillId="33" borderId="13" xfId="58" applyNumberFormat="1" applyFont="1" applyFill="1" applyBorder="1" applyAlignment="1">
      <alignment vertical="top"/>
      <protection/>
    </xf>
    <xf numFmtId="4" fontId="4" fillId="33" borderId="13" xfId="0" applyNumberFormat="1" applyFont="1" applyFill="1" applyBorder="1" applyAlignment="1">
      <alignment vertical="top"/>
    </xf>
    <xf numFmtId="49" fontId="6" fillId="0" borderId="16" xfId="0" applyNumberFormat="1" applyFont="1" applyFill="1" applyBorder="1" applyAlignment="1">
      <alignment vertical="top" wrapText="1"/>
    </xf>
    <xf numFmtId="49" fontId="6" fillId="0" borderId="13" xfId="58" applyNumberFormat="1" applyFont="1" applyFill="1" applyBorder="1" applyAlignment="1">
      <alignment vertical="top" wrapText="1"/>
      <protection/>
    </xf>
    <xf numFmtId="4" fontId="6" fillId="33" borderId="13" xfId="58" applyNumberFormat="1" applyFont="1" applyFill="1" applyBorder="1" applyAlignment="1">
      <alignment vertical="top"/>
      <protection/>
    </xf>
    <xf numFmtId="0" fontId="6" fillId="33" borderId="13" xfId="0" applyFont="1" applyFill="1" applyBorder="1" applyAlignment="1">
      <alignment vertical="top"/>
    </xf>
    <xf numFmtId="4" fontId="6" fillId="33" borderId="13" xfId="0" applyNumberFormat="1" applyFont="1" applyFill="1" applyBorder="1" applyAlignment="1">
      <alignment vertical="top"/>
    </xf>
    <xf numFmtId="4" fontId="6" fillId="33" borderId="13" xfId="0" applyNumberFormat="1" applyFont="1" applyFill="1" applyBorder="1" applyAlignment="1">
      <alignment vertical="top" wrapText="1"/>
    </xf>
    <xf numFmtId="49" fontId="6" fillId="33" borderId="16" xfId="0" applyNumberFormat="1" applyFont="1" applyFill="1" applyBorder="1" applyAlignment="1">
      <alignment vertical="top" wrapText="1"/>
    </xf>
    <xf numFmtId="49" fontId="6" fillId="33" borderId="13" xfId="0" applyNumberFormat="1" applyFont="1" applyFill="1" applyBorder="1" applyAlignment="1">
      <alignment vertical="top" wrapText="1"/>
    </xf>
    <xf numFmtId="4" fontId="6" fillId="33" borderId="16" xfId="58" applyNumberFormat="1" applyFont="1" applyFill="1" applyBorder="1" applyAlignment="1">
      <alignment vertical="top"/>
      <protection/>
    </xf>
    <xf numFmtId="0" fontId="7" fillId="34" borderId="13" xfId="55" applyFont="1" applyFill="1" applyBorder="1" applyAlignment="1">
      <alignment vertical="top" wrapText="1"/>
      <protection/>
    </xf>
    <xf numFmtId="49" fontId="6" fillId="34" borderId="13" xfId="55" applyNumberFormat="1" applyFont="1" applyFill="1" applyBorder="1" applyAlignment="1">
      <alignment vertical="top" wrapText="1"/>
      <protection/>
    </xf>
    <xf numFmtId="4" fontId="6" fillId="34" borderId="16" xfId="55" applyNumberFormat="1" applyFont="1" applyFill="1" applyBorder="1" applyAlignment="1">
      <alignment vertical="top" wrapText="1"/>
      <protection/>
    </xf>
    <xf numFmtId="0" fontId="51" fillId="0" borderId="0" xfId="0" applyFont="1" applyAlignment="1">
      <alignment vertical="top" wrapText="1"/>
    </xf>
    <xf numFmtId="4" fontId="6" fillId="34" borderId="16" xfId="55" applyNumberFormat="1" applyFont="1" applyFill="1" applyBorder="1" applyAlignment="1">
      <alignment vertical="top"/>
      <protection/>
    </xf>
    <xf numFmtId="0" fontId="7" fillId="0" borderId="14" xfId="55" applyFont="1" applyBorder="1" applyAlignment="1">
      <alignment vertical="top" wrapText="1"/>
      <protection/>
    </xf>
    <xf numFmtId="0" fontId="6" fillId="0" borderId="0" xfId="0" applyFont="1" applyAlignment="1">
      <alignment vertical="top"/>
    </xf>
    <xf numFmtId="0" fontId="6" fillId="0" borderId="13" xfId="0" applyFont="1" applyBorder="1" applyAlignment="1">
      <alignment vertical="top"/>
    </xf>
    <xf numFmtId="4" fontId="6" fillId="33" borderId="19" xfId="58" applyNumberFormat="1" applyFont="1" applyFill="1" applyBorder="1" applyAlignment="1">
      <alignment vertical="top"/>
      <protection/>
    </xf>
    <xf numFmtId="4" fontId="6" fillId="33" borderId="17" xfId="0" applyNumberFormat="1" applyFont="1" applyFill="1" applyBorder="1" applyAlignment="1">
      <alignment vertical="top"/>
    </xf>
    <xf numFmtId="49" fontId="52" fillId="0" borderId="13" xfId="0" applyNumberFormat="1" applyFont="1" applyFill="1" applyBorder="1" applyAlignment="1">
      <alignment vertical="top" wrapText="1"/>
    </xf>
    <xf numFmtId="4" fontId="52" fillId="0" borderId="14" xfId="0" applyNumberFormat="1" applyFont="1" applyFill="1" applyBorder="1" applyAlignment="1">
      <alignment vertical="top" wrapText="1"/>
    </xf>
    <xf numFmtId="49" fontId="53" fillId="0" borderId="13" xfId="0" applyNumberFormat="1" applyFont="1" applyFill="1" applyBorder="1" applyAlignment="1">
      <alignment vertical="top" wrapText="1"/>
    </xf>
    <xf numFmtId="4" fontId="53" fillId="0" borderId="14" xfId="0" applyNumberFormat="1" applyFont="1" applyFill="1" applyBorder="1" applyAlignment="1">
      <alignment vertical="top" wrapText="1"/>
    </xf>
    <xf numFmtId="49" fontId="4" fillId="0" borderId="16" xfId="56" applyNumberFormat="1" applyFont="1" applyFill="1" applyBorder="1" applyAlignment="1">
      <alignment vertical="top" wrapText="1"/>
      <protection/>
    </xf>
    <xf numFmtId="49" fontId="4" fillId="0" borderId="13" xfId="56" applyNumberFormat="1" applyFont="1" applyFill="1" applyBorder="1" applyAlignment="1">
      <alignment vertical="top"/>
      <protection/>
    </xf>
    <xf numFmtId="0" fontId="4" fillId="0" borderId="13" xfId="56" applyFont="1" applyFill="1" applyBorder="1" applyAlignment="1">
      <alignment vertical="top"/>
      <protection/>
    </xf>
    <xf numFmtId="4" fontId="4" fillId="33" borderId="14" xfId="56" applyNumberFormat="1" applyFont="1" applyFill="1" applyBorder="1" applyAlignment="1">
      <alignment vertical="top"/>
      <protection/>
    </xf>
    <xf numFmtId="0" fontId="4" fillId="33" borderId="13" xfId="0" applyFont="1" applyFill="1" applyBorder="1" applyAlignment="1">
      <alignment vertical="top" wrapText="1"/>
    </xf>
    <xf numFmtId="49" fontId="6" fillId="0" borderId="13" xfId="57" applyNumberFormat="1" applyFont="1" applyFill="1" applyBorder="1" applyAlignment="1">
      <alignment vertical="top" wrapText="1"/>
      <protection/>
    </xf>
    <xf numFmtId="4" fontId="6" fillId="33" borderId="14" xfId="57" applyNumberFormat="1" applyFont="1" applyFill="1" applyBorder="1" applyAlignment="1">
      <alignment vertical="top"/>
      <protection/>
    </xf>
    <xf numFmtId="2" fontId="4" fillId="33" borderId="13" xfId="0" applyNumberFormat="1" applyFont="1" applyFill="1" applyBorder="1" applyAlignment="1">
      <alignment vertical="top" wrapText="1"/>
    </xf>
    <xf numFmtId="49" fontId="6" fillId="34" borderId="13" xfId="57" applyNumberFormat="1" applyFont="1" applyFill="1" applyBorder="1" applyAlignment="1">
      <alignment vertical="top" wrapText="1"/>
      <protection/>
    </xf>
    <xf numFmtId="43" fontId="6" fillId="33" borderId="13" xfId="0" applyNumberFormat="1" applyFont="1" applyFill="1" applyBorder="1" applyAlignment="1">
      <alignment vertical="top"/>
    </xf>
    <xf numFmtId="171" fontId="6" fillId="33" borderId="13" xfId="56" applyNumberFormat="1" applyFont="1" applyFill="1" applyBorder="1" applyAlignment="1">
      <alignment vertical="top"/>
      <protection/>
    </xf>
    <xf numFmtId="2" fontId="6" fillId="33" borderId="13" xfId="0" applyNumberFormat="1" applyFont="1" applyFill="1" applyBorder="1" applyAlignment="1">
      <alignment vertical="top" wrapText="1"/>
    </xf>
    <xf numFmtId="49" fontId="6" fillId="0" borderId="16" xfId="56" applyNumberFormat="1" applyFont="1" applyFill="1" applyBorder="1" applyAlignment="1">
      <alignment vertical="top" wrapText="1"/>
      <protection/>
    </xf>
    <xf numFmtId="49" fontId="6" fillId="0" borderId="13" xfId="56" applyNumberFormat="1" applyFont="1" applyFill="1" applyBorder="1" applyAlignment="1">
      <alignment vertical="top"/>
      <protection/>
    </xf>
    <xf numFmtId="171" fontId="6" fillId="33" borderId="14" xfId="56" applyNumberFormat="1" applyFont="1" applyFill="1" applyBorder="1" applyAlignment="1">
      <alignment vertical="top"/>
      <protection/>
    </xf>
    <xf numFmtId="171" fontId="6" fillId="0" borderId="14" xfId="56" applyNumberFormat="1" applyFont="1" applyFill="1" applyBorder="1" applyAlignment="1">
      <alignment vertical="top"/>
      <protection/>
    </xf>
    <xf numFmtId="2" fontId="6" fillId="0" borderId="13" xfId="0" applyNumberFormat="1" applyFont="1" applyFill="1" applyBorder="1" applyAlignment="1">
      <alignment vertical="top" wrapText="1"/>
    </xf>
    <xf numFmtId="171" fontId="6" fillId="0" borderId="13" xfId="56" applyNumberFormat="1" applyFont="1" applyBorder="1" applyAlignment="1">
      <alignment vertical="top"/>
      <protection/>
    </xf>
    <xf numFmtId="2" fontId="6" fillId="0" borderId="13" xfId="0" applyNumberFormat="1" applyFont="1" applyBorder="1" applyAlignment="1">
      <alignment vertical="top" wrapText="1"/>
    </xf>
    <xf numFmtId="171" fontId="6" fillId="0" borderId="14" xfId="56" applyNumberFormat="1" applyFont="1" applyBorder="1" applyAlignment="1">
      <alignment vertical="top"/>
      <protection/>
    </xf>
    <xf numFmtId="4" fontId="6" fillId="33" borderId="14" xfId="56" applyNumberFormat="1" applyFont="1" applyFill="1" applyBorder="1" applyAlignment="1">
      <alignment vertical="top"/>
      <protection/>
    </xf>
    <xf numFmtId="4" fontId="6" fillId="33" borderId="19" xfId="56" applyNumberFormat="1" applyFont="1" applyFill="1" applyBorder="1" applyAlignment="1">
      <alignment vertical="top"/>
      <protection/>
    </xf>
    <xf numFmtId="49" fontId="6" fillId="0" borderId="16" xfId="57" applyNumberFormat="1" applyFont="1" applyFill="1" applyBorder="1" applyAlignment="1">
      <alignment vertical="top" wrapText="1"/>
      <protection/>
    </xf>
    <xf numFmtId="4" fontId="6" fillId="33" borderId="19" xfId="0" applyNumberFormat="1" applyFont="1" applyFill="1" applyBorder="1" applyAlignment="1">
      <alignment vertical="top"/>
    </xf>
    <xf numFmtId="4" fontId="4" fillId="0" borderId="14" xfId="0" applyNumberFormat="1" applyFont="1" applyFill="1" applyBorder="1" applyAlignment="1">
      <alignment vertical="top" wrapText="1"/>
    </xf>
    <xf numFmtId="4" fontId="4" fillId="0" borderId="13" xfId="0" applyNumberFormat="1" applyFont="1" applyFill="1" applyBorder="1" applyAlignment="1">
      <alignment vertical="top" wrapText="1"/>
    </xf>
    <xf numFmtId="4" fontId="6" fillId="0" borderId="19" xfId="0" applyNumberFormat="1" applyFont="1" applyFill="1" applyBorder="1" applyAlignment="1">
      <alignment vertical="top"/>
    </xf>
    <xf numFmtId="4" fontId="6" fillId="0" borderId="19" xfId="57" applyNumberFormat="1" applyFont="1" applyFill="1" applyBorder="1" applyAlignment="1">
      <alignment vertical="top"/>
      <protection/>
    </xf>
    <xf numFmtId="0" fontId="6" fillId="0" borderId="0" xfId="0" applyFont="1" applyFill="1" applyAlignment="1">
      <alignment vertical="top" wrapText="1"/>
    </xf>
    <xf numFmtId="0" fontId="6" fillId="0" borderId="16" xfId="0" applyFont="1" applyFill="1" applyBorder="1" applyAlignment="1">
      <alignment vertical="top" wrapText="1"/>
    </xf>
    <xf numFmtId="0" fontId="4" fillId="0" borderId="12" xfId="0" applyFont="1" applyFill="1" applyBorder="1" applyAlignment="1">
      <alignment vertical="top" wrapText="1"/>
    </xf>
    <xf numFmtId="49" fontId="4" fillId="0" borderId="12" xfId="0" applyNumberFormat="1" applyFont="1" applyFill="1" applyBorder="1" applyAlignment="1">
      <alignment vertical="top" wrapText="1"/>
    </xf>
    <xf numFmtId="4" fontId="4" fillId="0" borderId="15" xfId="0" applyNumberFormat="1" applyFont="1" applyFill="1" applyBorder="1" applyAlignment="1">
      <alignment vertical="top" wrapText="1"/>
    </xf>
    <xf numFmtId="4" fontId="6" fillId="0" borderId="14" xfId="0" applyNumberFormat="1" applyFont="1" applyFill="1" applyBorder="1" applyAlignment="1">
      <alignment vertical="top" wrapText="1"/>
    </xf>
    <xf numFmtId="4" fontId="6" fillId="0" borderId="13" xfId="0" applyNumberFormat="1" applyFont="1" applyFill="1" applyBorder="1" applyAlignment="1">
      <alignment vertical="top" wrapText="1"/>
    </xf>
    <xf numFmtId="0" fontId="6" fillId="0" borderId="0" xfId="0" applyFont="1" applyFill="1" applyAlignment="1">
      <alignment vertical="top"/>
    </xf>
    <xf numFmtId="4" fontId="6" fillId="0" borderId="13" xfId="57" applyNumberFormat="1" applyFont="1" applyFill="1" applyBorder="1" applyAlignment="1">
      <alignment vertical="top"/>
      <protection/>
    </xf>
    <xf numFmtId="0" fontId="6" fillId="0" borderId="20" xfId="0" applyFont="1" applyFill="1" applyBorder="1" applyAlignment="1">
      <alignment vertical="top" wrapText="1"/>
    </xf>
    <xf numFmtId="49" fontId="6" fillId="0" borderId="14" xfId="0" applyNumberFormat="1" applyFont="1" applyFill="1" applyBorder="1" applyAlignment="1">
      <alignment vertical="top" wrapText="1"/>
    </xf>
    <xf numFmtId="49" fontId="6" fillId="0" borderId="15" xfId="0" applyNumberFormat="1" applyFont="1" applyFill="1" applyBorder="1" applyAlignment="1">
      <alignment vertical="top" wrapText="1"/>
    </xf>
    <xf numFmtId="4" fontId="6" fillId="0" borderId="13" xfId="0" applyNumberFormat="1" applyFont="1" applyFill="1" applyBorder="1" applyAlignment="1">
      <alignment vertical="top"/>
    </xf>
    <xf numFmtId="4" fontId="6" fillId="0" borderId="15" xfId="0" applyNumberFormat="1" applyFont="1" applyFill="1" applyBorder="1" applyAlignment="1">
      <alignment vertical="top"/>
    </xf>
    <xf numFmtId="0" fontId="4" fillId="0" borderId="14" xfId="0" applyFont="1" applyFill="1" applyBorder="1" applyAlignment="1">
      <alignment vertical="top" wrapText="1"/>
    </xf>
    <xf numFmtId="49" fontId="4" fillId="0" borderId="14" xfId="0" applyNumberFormat="1" applyFont="1" applyFill="1" applyBorder="1" applyAlignment="1">
      <alignment vertical="top" wrapText="1"/>
    </xf>
    <xf numFmtId="49" fontId="4" fillId="0" borderId="15" xfId="0" applyNumberFormat="1" applyFont="1" applyFill="1" applyBorder="1" applyAlignment="1">
      <alignment vertical="top" wrapText="1"/>
    </xf>
    <xf numFmtId="0" fontId="6" fillId="0" borderId="13" xfId="0" applyNumberFormat="1" applyFont="1" applyFill="1" applyBorder="1" applyAlignment="1">
      <alignment vertical="top" wrapText="1"/>
    </xf>
    <xf numFmtId="0" fontId="6" fillId="0" borderId="13" xfId="0" applyNumberFormat="1" applyFont="1" applyFill="1" applyBorder="1" applyAlignment="1">
      <alignment vertical="top"/>
    </xf>
    <xf numFmtId="3" fontId="7" fillId="0" borderId="14" xfId="0" applyNumberFormat="1" applyFont="1" applyFill="1" applyBorder="1" applyAlignment="1">
      <alignment vertical="top"/>
    </xf>
    <xf numFmtId="0" fontId="7" fillId="0" borderId="13" xfId="0" applyNumberFormat="1" applyFont="1" applyFill="1" applyBorder="1" applyAlignment="1">
      <alignment vertical="top" wrapText="1"/>
    </xf>
    <xf numFmtId="4" fontId="7" fillId="0" borderId="19" xfId="0" applyNumberFormat="1" applyFont="1" applyFill="1" applyBorder="1" applyAlignment="1">
      <alignment vertical="top"/>
    </xf>
    <xf numFmtId="49" fontId="6" fillId="0" borderId="13" xfId="0" applyNumberFormat="1" applyFont="1" applyFill="1" applyBorder="1" applyAlignment="1">
      <alignment vertical="top"/>
    </xf>
    <xf numFmtId="4" fontId="7" fillId="0" borderId="13" xfId="0" applyNumberFormat="1" applyFont="1" applyFill="1" applyBorder="1" applyAlignment="1">
      <alignment vertical="top"/>
    </xf>
    <xf numFmtId="4" fontId="7" fillId="0" borderId="13" xfId="0" applyNumberFormat="1" applyFont="1" applyFill="1" applyBorder="1" applyAlignment="1">
      <alignment vertical="top" wrapText="1"/>
    </xf>
    <xf numFmtId="0" fontId="7" fillId="0" borderId="0" xfId="0" applyFont="1" applyFill="1" applyBorder="1" applyAlignment="1">
      <alignment vertical="top" wrapText="1"/>
    </xf>
    <xf numFmtId="49" fontId="4" fillId="0" borderId="21" xfId="0" applyNumberFormat="1" applyFont="1" applyFill="1" applyBorder="1" applyAlignment="1">
      <alignment vertical="top" wrapText="1"/>
    </xf>
    <xf numFmtId="49" fontId="8" fillId="0" borderId="17" xfId="0" applyNumberFormat="1" applyFont="1" applyFill="1" applyBorder="1" applyAlignment="1">
      <alignment vertical="top"/>
    </xf>
    <xf numFmtId="49" fontId="4" fillId="0" borderId="17" xfId="0" applyNumberFormat="1" applyFont="1" applyFill="1" applyBorder="1" applyAlignment="1">
      <alignment vertical="top" wrapText="1"/>
    </xf>
    <xf numFmtId="4" fontId="4" fillId="33" borderId="22" xfId="0" applyNumberFormat="1" applyFont="1" applyFill="1" applyBorder="1" applyAlignment="1">
      <alignment vertical="top"/>
    </xf>
    <xf numFmtId="0" fontId="4" fillId="33" borderId="17" xfId="0" applyFont="1" applyFill="1" applyBorder="1" applyAlignment="1">
      <alignment vertical="top" wrapText="1"/>
    </xf>
    <xf numFmtId="49" fontId="7" fillId="0" borderId="16" xfId="0" applyNumberFormat="1" applyFont="1" applyFill="1" applyBorder="1" applyAlignment="1">
      <alignment vertical="top"/>
    </xf>
    <xf numFmtId="49" fontId="7" fillId="0" borderId="13" xfId="0" applyNumberFormat="1" applyFont="1" applyFill="1" applyBorder="1" applyAlignment="1">
      <alignment vertical="top"/>
    </xf>
    <xf numFmtId="2" fontId="7" fillId="33" borderId="14" xfId="0" applyNumberFormat="1" applyFont="1" applyFill="1" applyBorder="1" applyAlignment="1">
      <alignment vertical="top" wrapText="1"/>
    </xf>
    <xf numFmtId="0" fontId="7" fillId="33" borderId="13" xfId="0" applyFont="1" applyFill="1" applyBorder="1" applyAlignment="1">
      <alignment vertical="top"/>
    </xf>
    <xf numFmtId="4" fontId="7" fillId="33" borderId="14" xfId="0" applyNumberFormat="1" applyFont="1" applyFill="1" applyBorder="1" applyAlignment="1">
      <alignment vertical="top"/>
    </xf>
    <xf numFmtId="0" fontId="10" fillId="33" borderId="13" xfId="0" applyFont="1" applyFill="1" applyBorder="1" applyAlignment="1">
      <alignment vertical="top" wrapText="1"/>
    </xf>
    <xf numFmtId="49" fontId="8" fillId="0" borderId="13" xfId="0" applyNumberFormat="1" applyFont="1" applyFill="1" applyBorder="1" applyAlignment="1">
      <alignment vertical="top"/>
    </xf>
    <xf numFmtId="4" fontId="8" fillId="33" borderId="13" xfId="0" applyNumberFormat="1" applyFont="1" applyFill="1" applyBorder="1" applyAlignment="1">
      <alignment vertical="top"/>
    </xf>
    <xf numFmtId="4" fontId="7" fillId="33" borderId="13" xfId="0" applyNumberFormat="1" applyFont="1" applyFill="1" applyBorder="1" applyAlignment="1">
      <alignment vertical="top"/>
    </xf>
    <xf numFmtId="4" fontId="4" fillId="0" borderId="19" xfId="0" applyNumberFormat="1" applyFont="1" applyFill="1" applyBorder="1" applyAlignment="1">
      <alignment vertical="top"/>
    </xf>
    <xf numFmtId="4" fontId="4" fillId="0" borderId="13" xfId="0" applyNumberFormat="1" applyFont="1" applyFill="1" applyBorder="1" applyAlignment="1">
      <alignment vertical="top"/>
    </xf>
    <xf numFmtId="49" fontId="4" fillId="0" borderId="13" xfId="57" applyNumberFormat="1" applyFont="1" applyFill="1" applyBorder="1" applyAlignment="1">
      <alignment vertical="top" wrapText="1"/>
      <protection/>
    </xf>
    <xf numFmtId="4" fontId="4" fillId="0" borderId="19" xfId="57" applyNumberFormat="1" applyFont="1" applyFill="1" applyBorder="1" applyAlignment="1">
      <alignment vertical="top"/>
      <protection/>
    </xf>
    <xf numFmtId="0" fontId="11" fillId="0" borderId="13" xfId="0" applyFont="1" applyFill="1" applyBorder="1" applyAlignment="1">
      <alignment vertical="top" wrapText="1"/>
    </xf>
    <xf numFmtId="4" fontId="11" fillId="0" borderId="13" xfId="0" applyNumberFormat="1" applyFont="1" applyFill="1" applyBorder="1" applyAlignment="1">
      <alignment vertical="top"/>
    </xf>
    <xf numFmtId="4" fontId="4" fillId="33" borderId="19" xfId="57" applyNumberFormat="1" applyFont="1" applyFill="1" applyBorder="1" applyAlignment="1">
      <alignment vertical="top"/>
      <protection/>
    </xf>
    <xf numFmtId="4" fontId="6" fillId="33" borderId="19" xfId="57" applyNumberFormat="1" applyFont="1" applyFill="1" applyBorder="1" applyAlignment="1">
      <alignment vertical="top"/>
      <protection/>
    </xf>
    <xf numFmtId="4" fontId="4" fillId="33" borderId="14" xfId="57" applyNumberFormat="1" applyFont="1" applyFill="1" applyBorder="1" applyAlignment="1">
      <alignment vertical="top"/>
      <protection/>
    </xf>
    <xf numFmtId="0" fontId="6" fillId="0" borderId="13" xfId="59" applyNumberFormat="1" applyFont="1" applyFill="1" applyBorder="1" applyAlignment="1">
      <alignment vertical="top" wrapText="1"/>
      <protection/>
    </xf>
    <xf numFmtId="0" fontId="4" fillId="0" borderId="13" xfId="57" applyFont="1" applyFill="1" applyBorder="1" applyAlignment="1">
      <alignment vertical="top" wrapText="1"/>
      <protection/>
    </xf>
    <xf numFmtId="49" fontId="4" fillId="0" borderId="16" xfId="57" applyNumberFormat="1" applyFont="1" applyFill="1" applyBorder="1" applyAlignment="1">
      <alignment vertical="top" wrapText="1"/>
      <protection/>
    </xf>
    <xf numFmtId="0" fontId="4" fillId="0" borderId="13" xfId="0" applyNumberFormat="1" applyFont="1" applyFill="1" applyBorder="1" applyAlignment="1">
      <alignment vertical="top"/>
    </xf>
    <xf numFmtId="4" fontId="4" fillId="33" borderId="19" xfId="0" applyNumberFormat="1" applyFont="1" applyFill="1" applyBorder="1" applyAlignment="1">
      <alignment vertical="top"/>
    </xf>
    <xf numFmtId="4" fontId="4" fillId="0" borderId="16" xfId="0" applyNumberFormat="1" applyFont="1" applyFill="1" applyBorder="1" applyAlignment="1">
      <alignment vertical="top"/>
    </xf>
    <xf numFmtId="4" fontId="6" fillId="0" borderId="16" xfId="0" applyNumberFormat="1" applyFont="1" applyFill="1" applyBorder="1" applyAlignment="1">
      <alignment vertical="top"/>
    </xf>
    <xf numFmtId="49" fontId="11" fillId="0" borderId="13" xfId="0" applyNumberFormat="1" applyFont="1" applyFill="1" applyBorder="1" applyAlignment="1">
      <alignment vertical="top" wrapText="1"/>
    </xf>
    <xf numFmtId="0" fontId="11" fillId="0" borderId="13" xfId="0" applyFont="1" applyBorder="1" applyAlignment="1">
      <alignment vertical="top"/>
    </xf>
    <xf numFmtId="4" fontId="11" fillId="0" borderId="13" xfId="0" applyNumberFormat="1" applyFont="1" applyBorder="1" applyAlignment="1">
      <alignment vertical="top"/>
    </xf>
    <xf numFmtId="178" fontId="6" fillId="0" borderId="13" xfId="0" applyNumberFormat="1" applyFont="1" applyFill="1" applyBorder="1" applyAlignment="1">
      <alignment vertical="top"/>
    </xf>
    <xf numFmtId="0" fontId="4" fillId="0" borderId="22" xfId="0" applyFont="1" applyFill="1" applyBorder="1" applyAlignment="1">
      <alignment horizontal="center" wrapText="1"/>
    </xf>
    <xf numFmtId="0" fontId="9" fillId="0" borderId="0" xfId="0" applyFont="1" applyAlignment="1">
      <alignment/>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4" xfId="33"/>
    <cellStyle name="xl25"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5" xfId="55"/>
    <cellStyle name="Обычный 6" xfId="56"/>
    <cellStyle name="Обычный_бюджет 2008-" xfId="57"/>
    <cellStyle name="Обычный_бюджет 2008- 2" xfId="58"/>
    <cellStyle name="Обычный_Лист1"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605"/>
  <sheetViews>
    <sheetView tabSelected="1" zoomScale="65" zoomScaleNormal="65" zoomScalePageLayoutView="0" workbookViewId="0" topLeftCell="A1">
      <selection activeCell="E565" sqref="E565"/>
    </sheetView>
  </sheetViews>
  <sheetFormatPr defaultColWidth="9.00390625" defaultRowHeight="15.75"/>
  <cols>
    <col min="1" max="1" width="52.625" style="18" customWidth="1"/>
    <col min="2" max="2" width="8.375" style="10" customWidth="1"/>
    <col min="3" max="3" width="11.125" style="10" customWidth="1"/>
    <col min="4" max="4" width="4.875" style="10" customWidth="1"/>
    <col min="5" max="5" width="17.875" style="10" customWidth="1"/>
    <col min="6" max="6" width="45.25390625" style="18" customWidth="1"/>
    <col min="8" max="8" width="6.25390625" style="7" customWidth="1"/>
    <col min="9" max="9" width="15.00390625" style="7" hidden="1" customWidth="1"/>
    <col min="10" max="70" width="9.00390625" style="7" customWidth="1"/>
  </cols>
  <sheetData>
    <row r="1" spans="1:6" ht="15">
      <c r="A1" s="161" t="s">
        <v>254</v>
      </c>
      <c r="B1" s="161"/>
      <c r="C1" s="161"/>
      <c r="D1" s="161"/>
      <c r="E1" s="161"/>
      <c r="F1" s="162"/>
    </row>
    <row r="2" spans="1:6" ht="92.25">
      <c r="A2" s="13" t="s">
        <v>1</v>
      </c>
      <c r="B2" s="11" t="s">
        <v>186</v>
      </c>
      <c r="C2" s="12" t="s">
        <v>0</v>
      </c>
      <c r="D2" s="12" t="s">
        <v>187</v>
      </c>
      <c r="E2" s="8" t="s">
        <v>2</v>
      </c>
      <c r="F2" s="14" t="s">
        <v>188</v>
      </c>
    </row>
    <row r="3" spans="1:6" ht="15">
      <c r="A3" s="15"/>
      <c r="B3" s="1"/>
      <c r="C3" s="2"/>
      <c r="D3" s="2"/>
      <c r="E3" s="9"/>
      <c r="F3" s="16"/>
    </row>
    <row r="4" spans="1:9" ht="39">
      <c r="A4" s="36" t="s">
        <v>172</v>
      </c>
      <c r="B4" s="46"/>
      <c r="C4" s="36" t="s">
        <v>158</v>
      </c>
      <c r="D4" s="47"/>
      <c r="E4" s="48">
        <f>E5+E8+E13+E21</f>
        <v>24503657.3</v>
      </c>
      <c r="F4" s="49"/>
      <c r="I4" s="39"/>
    </row>
    <row r="5" spans="1:6" ht="26.25">
      <c r="A5" s="22" t="s">
        <v>173</v>
      </c>
      <c r="B5" s="50" t="s">
        <v>43</v>
      </c>
      <c r="C5" s="29" t="s">
        <v>159</v>
      </c>
      <c r="D5" s="51"/>
      <c r="E5" s="52">
        <f>E6</f>
        <v>30000</v>
      </c>
      <c r="F5" s="53"/>
    </row>
    <row r="6" spans="1:6" ht="26.25">
      <c r="A6" s="29" t="s">
        <v>160</v>
      </c>
      <c r="B6" s="50" t="s">
        <v>43</v>
      </c>
      <c r="C6" s="29" t="s">
        <v>161</v>
      </c>
      <c r="D6" s="51"/>
      <c r="E6" s="52">
        <f>E7</f>
        <v>30000</v>
      </c>
      <c r="F6" s="53"/>
    </row>
    <row r="7" spans="1:6" ht="30.75" customHeight="1">
      <c r="A7" s="22" t="s">
        <v>180</v>
      </c>
      <c r="B7" s="50" t="s">
        <v>43</v>
      </c>
      <c r="C7" s="29" t="s">
        <v>161</v>
      </c>
      <c r="D7" s="29" t="s">
        <v>12</v>
      </c>
      <c r="E7" s="54">
        <v>30000</v>
      </c>
      <c r="F7" s="55" t="s">
        <v>731</v>
      </c>
    </row>
    <row r="8" spans="1:6" ht="26.25">
      <c r="A8" s="35" t="s">
        <v>174</v>
      </c>
      <c r="B8" s="56" t="s">
        <v>10</v>
      </c>
      <c r="C8" s="57" t="s">
        <v>162</v>
      </c>
      <c r="D8" s="57"/>
      <c r="E8" s="54">
        <f>E9+E11</f>
        <v>732160</v>
      </c>
      <c r="F8" s="55"/>
    </row>
    <row r="9" spans="1:6" ht="15">
      <c r="A9" s="22" t="s">
        <v>163</v>
      </c>
      <c r="B9" s="50" t="s">
        <v>10</v>
      </c>
      <c r="C9" s="29" t="s">
        <v>164</v>
      </c>
      <c r="D9" s="29"/>
      <c r="E9" s="54">
        <f>E10</f>
        <v>682160</v>
      </c>
      <c r="F9" s="53"/>
    </row>
    <row r="10" spans="1:6" ht="26.25">
      <c r="A10" s="22" t="s">
        <v>180</v>
      </c>
      <c r="B10" s="50" t="s">
        <v>10</v>
      </c>
      <c r="C10" s="29" t="s">
        <v>164</v>
      </c>
      <c r="D10" s="29" t="s">
        <v>12</v>
      </c>
      <c r="E10" s="54">
        <v>682160</v>
      </c>
      <c r="F10" s="55" t="s">
        <v>243</v>
      </c>
    </row>
    <row r="11" spans="1:6" ht="15">
      <c r="A11" s="22" t="s">
        <v>171</v>
      </c>
      <c r="B11" s="50" t="s">
        <v>10</v>
      </c>
      <c r="C11" s="29" t="s">
        <v>165</v>
      </c>
      <c r="D11" s="29"/>
      <c r="E11" s="54">
        <f>E12</f>
        <v>50000</v>
      </c>
      <c r="F11" s="55"/>
    </row>
    <row r="12" spans="1:6" ht="26.25">
      <c r="A12" s="22" t="s">
        <v>180</v>
      </c>
      <c r="B12" s="50" t="s">
        <v>10</v>
      </c>
      <c r="C12" s="29" t="s">
        <v>165</v>
      </c>
      <c r="D12" s="29" t="s">
        <v>12</v>
      </c>
      <c r="E12" s="54">
        <v>50000</v>
      </c>
      <c r="F12" s="55" t="s">
        <v>179</v>
      </c>
    </row>
    <row r="13" spans="1:6" ht="39">
      <c r="A13" s="22" t="s">
        <v>175</v>
      </c>
      <c r="B13" s="50" t="s">
        <v>43</v>
      </c>
      <c r="C13" s="29" t="s">
        <v>166</v>
      </c>
      <c r="D13" s="29"/>
      <c r="E13" s="54">
        <f>E14+E16+E19</f>
        <v>5043075</v>
      </c>
      <c r="F13" s="55"/>
    </row>
    <row r="14" spans="1:6" ht="26.25">
      <c r="A14" s="29" t="s">
        <v>21</v>
      </c>
      <c r="B14" s="50" t="s">
        <v>43</v>
      </c>
      <c r="C14" s="29" t="s">
        <v>167</v>
      </c>
      <c r="D14" s="29"/>
      <c r="E14" s="54">
        <f>E15</f>
        <v>3039300</v>
      </c>
      <c r="F14" s="54"/>
    </row>
    <row r="15" spans="1:6" ht="26.25">
      <c r="A15" s="17" t="s">
        <v>192</v>
      </c>
      <c r="B15" s="50" t="s">
        <v>43</v>
      </c>
      <c r="C15" s="29" t="s">
        <v>167</v>
      </c>
      <c r="D15" s="29" t="s">
        <v>17</v>
      </c>
      <c r="E15" s="54">
        <v>3039300</v>
      </c>
      <c r="F15" s="55" t="s">
        <v>193</v>
      </c>
    </row>
    <row r="16" spans="1:6" ht="15">
      <c r="A16" s="29" t="s">
        <v>168</v>
      </c>
      <c r="B16" s="50" t="s">
        <v>43</v>
      </c>
      <c r="C16" s="29" t="s">
        <v>169</v>
      </c>
      <c r="D16" s="29"/>
      <c r="E16" s="54">
        <f>E17+E18</f>
        <v>1574695</v>
      </c>
      <c r="F16" s="55"/>
    </row>
    <row r="17" spans="1:6" ht="15">
      <c r="A17" s="17" t="s">
        <v>14</v>
      </c>
      <c r="B17" s="50" t="s">
        <v>43</v>
      </c>
      <c r="C17" s="29" t="s">
        <v>169</v>
      </c>
      <c r="D17" s="29" t="s">
        <v>15</v>
      </c>
      <c r="E17" s="54">
        <v>1320895</v>
      </c>
      <c r="F17" s="55" t="s">
        <v>194</v>
      </c>
    </row>
    <row r="18" spans="1:6" ht="78.75">
      <c r="A18" s="22" t="s">
        <v>180</v>
      </c>
      <c r="B18" s="50" t="s">
        <v>43</v>
      </c>
      <c r="C18" s="29" t="s">
        <v>169</v>
      </c>
      <c r="D18" s="29" t="s">
        <v>12</v>
      </c>
      <c r="E18" s="52">
        <v>253800</v>
      </c>
      <c r="F18" s="55" t="s">
        <v>255</v>
      </c>
    </row>
    <row r="19" spans="1:6" ht="16.5" customHeight="1">
      <c r="A19" s="22" t="s">
        <v>245</v>
      </c>
      <c r="B19" s="50" t="s">
        <v>43</v>
      </c>
      <c r="C19" s="29" t="s">
        <v>170</v>
      </c>
      <c r="D19" s="29"/>
      <c r="E19" s="58">
        <f>E20</f>
        <v>429080</v>
      </c>
      <c r="F19" s="54"/>
    </row>
    <row r="20" spans="1:6" ht="26.25">
      <c r="A20" s="22" t="s">
        <v>180</v>
      </c>
      <c r="B20" s="50" t="s">
        <v>43</v>
      </c>
      <c r="C20" s="29" t="s">
        <v>170</v>
      </c>
      <c r="D20" s="29" t="s">
        <v>12</v>
      </c>
      <c r="E20" s="58">
        <v>429080</v>
      </c>
      <c r="F20" s="54" t="s">
        <v>256</v>
      </c>
    </row>
    <row r="21" spans="1:6" ht="26.25">
      <c r="A21" s="59" t="s">
        <v>426</v>
      </c>
      <c r="B21" s="50" t="s">
        <v>427</v>
      </c>
      <c r="C21" s="60" t="s">
        <v>428</v>
      </c>
      <c r="D21" s="60"/>
      <c r="E21" s="61">
        <f>E28+E24+E26+E22</f>
        <v>18698422.3</v>
      </c>
      <c r="F21" s="54"/>
    </row>
    <row r="22" spans="1:6" ht="23.25" customHeight="1">
      <c r="A22" s="59" t="s">
        <v>757</v>
      </c>
      <c r="B22" s="50" t="s">
        <v>427</v>
      </c>
      <c r="C22" s="60" t="s">
        <v>759</v>
      </c>
      <c r="D22" s="60"/>
      <c r="E22" s="61">
        <f>E23</f>
        <v>578793</v>
      </c>
      <c r="F22" s="54"/>
    </row>
    <row r="23" spans="1:6" ht="26.25">
      <c r="A23" s="64" t="s">
        <v>431</v>
      </c>
      <c r="B23" s="29" t="s">
        <v>427</v>
      </c>
      <c r="C23" s="60" t="s">
        <v>759</v>
      </c>
      <c r="D23" s="60" t="s">
        <v>432</v>
      </c>
      <c r="E23" s="61">
        <f>543634+35159</f>
        <v>578793</v>
      </c>
      <c r="F23" s="55" t="s">
        <v>758</v>
      </c>
    </row>
    <row r="24" spans="1:70" s="5" customFormat="1" ht="39">
      <c r="A24" s="62" t="s">
        <v>438</v>
      </c>
      <c r="B24" s="29" t="s">
        <v>427</v>
      </c>
      <c r="C24" s="60" t="s">
        <v>429</v>
      </c>
      <c r="D24" s="60" t="s">
        <v>430</v>
      </c>
      <c r="E24" s="63">
        <f>E25</f>
        <v>16564250.46</v>
      </c>
      <c r="F24" s="54"/>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row>
    <row r="25" spans="1:70" s="3" customFormat="1" ht="26.25">
      <c r="A25" s="64" t="s">
        <v>431</v>
      </c>
      <c r="B25" s="29" t="s">
        <v>427</v>
      </c>
      <c r="C25" s="60" t="s">
        <v>429</v>
      </c>
      <c r="D25" s="60" t="s">
        <v>432</v>
      </c>
      <c r="E25" s="63">
        <v>16564250.46</v>
      </c>
      <c r="F25" s="55" t="s">
        <v>433</v>
      </c>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row>
    <row r="26" spans="1:6" ht="26.25">
      <c r="A26" s="62" t="s">
        <v>439</v>
      </c>
      <c r="B26" s="29" t="s">
        <v>427</v>
      </c>
      <c r="C26" s="60" t="s">
        <v>434</v>
      </c>
      <c r="D26" s="60" t="s">
        <v>430</v>
      </c>
      <c r="E26" s="63">
        <f>E27</f>
        <v>1210828.84</v>
      </c>
      <c r="F26" s="54"/>
    </row>
    <row r="27" spans="1:6" ht="26.25">
      <c r="A27" s="64" t="s">
        <v>431</v>
      </c>
      <c r="B27" s="29" t="s">
        <v>427</v>
      </c>
      <c r="C27" s="60" t="s">
        <v>434</v>
      </c>
      <c r="D27" s="60" t="s">
        <v>432</v>
      </c>
      <c r="E27" s="63">
        <v>1210828.84</v>
      </c>
      <c r="F27" s="55" t="s">
        <v>433</v>
      </c>
    </row>
    <row r="28" spans="1:70" s="4" customFormat="1" ht="12.75">
      <c r="A28" s="65" t="s">
        <v>435</v>
      </c>
      <c r="B28" s="29" t="s">
        <v>427</v>
      </c>
      <c r="C28" s="60" t="s">
        <v>436</v>
      </c>
      <c r="D28" s="60" t="s">
        <v>430</v>
      </c>
      <c r="E28" s="63">
        <f>E29</f>
        <v>344550</v>
      </c>
      <c r="F28" s="54"/>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row>
    <row r="29" spans="1:70" s="4" customFormat="1" ht="26.25">
      <c r="A29" s="64" t="s">
        <v>180</v>
      </c>
      <c r="B29" s="29" t="s">
        <v>427</v>
      </c>
      <c r="C29" s="60" t="s">
        <v>436</v>
      </c>
      <c r="D29" s="60" t="s">
        <v>12</v>
      </c>
      <c r="E29" s="63">
        <v>344550</v>
      </c>
      <c r="F29" s="54" t="s">
        <v>437</v>
      </c>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row>
    <row r="30" spans="1:70" s="4" customFormat="1" ht="12.75">
      <c r="A30" s="31"/>
      <c r="B30" s="29"/>
      <c r="C30" s="29"/>
      <c r="D30" s="29"/>
      <c r="E30" s="67"/>
      <c r="F30" s="68"/>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row>
    <row r="31" spans="1:70" s="4" customFormat="1" ht="26.25">
      <c r="A31" s="19" t="s">
        <v>314</v>
      </c>
      <c r="B31" s="19">
        <v>906</v>
      </c>
      <c r="C31" s="69" t="s">
        <v>315</v>
      </c>
      <c r="D31" s="19"/>
      <c r="E31" s="70">
        <f>E32+E50+E89+E95+E107+E131</f>
        <v>851714493.29</v>
      </c>
      <c r="F31" s="20"/>
      <c r="H31" s="42"/>
      <c r="I31" s="43"/>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row>
    <row r="32" spans="1:6" ht="26.25">
      <c r="A32" s="21" t="s">
        <v>316</v>
      </c>
      <c r="B32" s="71" t="s">
        <v>317</v>
      </c>
      <c r="C32" s="71" t="s">
        <v>318</v>
      </c>
      <c r="D32" s="21"/>
      <c r="E32" s="72">
        <f>E33+E37+E40+E42+E44+E47</f>
        <v>203273204</v>
      </c>
      <c r="F32" s="21"/>
    </row>
    <row r="33" spans="1:6" ht="15">
      <c r="A33" s="21"/>
      <c r="B33" s="71"/>
      <c r="C33" s="71" t="s">
        <v>319</v>
      </c>
      <c r="D33" s="21"/>
      <c r="E33" s="72">
        <f>E34+E35+E36</f>
        <v>27853004</v>
      </c>
      <c r="F33" s="21"/>
    </row>
    <row r="34" spans="1:6" ht="15">
      <c r="A34" s="21"/>
      <c r="B34" s="71"/>
      <c r="C34" s="71"/>
      <c r="D34" s="21">
        <v>110</v>
      </c>
      <c r="E34" s="72">
        <v>16507304</v>
      </c>
      <c r="F34" s="21" t="s">
        <v>320</v>
      </c>
    </row>
    <row r="35" spans="1:6" ht="93" customHeight="1">
      <c r="A35" s="21"/>
      <c r="B35" s="71"/>
      <c r="C35" s="71"/>
      <c r="D35" s="21">
        <v>240</v>
      </c>
      <c r="E35" s="72">
        <v>11235700</v>
      </c>
      <c r="F35" s="21" t="s">
        <v>726</v>
      </c>
    </row>
    <row r="36" spans="1:6" ht="15">
      <c r="A36" s="21"/>
      <c r="B36" s="71"/>
      <c r="C36" s="71"/>
      <c r="D36" s="21">
        <v>850</v>
      </c>
      <c r="E36" s="72">
        <v>110000</v>
      </c>
      <c r="F36" s="21" t="s">
        <v>114</v>
      </c>
    </row>
    <row r="37" spans="1:6" ht="15">
      <c r="A37" s="21"/>
      <c r="B37" s="71"/>
      <c r="C37" s="71" t="s">
        <v>321</v>
      </c>
      <c r="D37" s="21"/>
      <c r="E37" s="72">
        <f>E38+E39</f>
        <v>56710200</v>
      </c>
      <c r="F37" s="21"/>
    </row>
    <row r="38" spans="1:6" ht="132">
      <c r="A38" s="21"/>
      <c r="B38" s="71"/>
      <c r="C38" s="71"/>
      <c r="D38" s="21">
        <v>610</v>
      </c>
      <c r="E38" s="72">
        <v>47756100</v>
      </c>
      <c r="F38" s="22" t="s">
        <v>727</v>
      </c>
    </row>
    <row r="39" spans="1:6" ht="92.25">
      <c r="A39" s="21"/>
      <c r="B39" s="71"/>
      <c r="C39" s="71" t="s">
        <v>321</v>
      </c>
      <c r="D39" s="21">
        <v>620</v>
      </c>
      <c r="E39" s="72">
        <v>8954100</v>
      </c>
      <c r="F39" s="21" t="s">
        <v>724</v>
      </c>
    </row>
    <row r="40" spans="1:6" ht="15">
      <c r="A40" s="21"/>
      <c r="B40" s="71"/>
      <c r="C40" s="71" t="s">
        <v>322</v>
      </c>
      <c r="D40" s="21"/>
      <c r="E40" s="72">
        <f>E41</f>
        <v>6552000</v>
      </c>
      <c r="F40" s="21"/>
    </row>
    <row r="41" spans="1:6" ht="15">
      <c r="A41" s="21"/>
      <c r="B41" s="71"/>
      <c r="C41" s="71"/>
      <c r="D41" s="21">
        <v>240</v>
      </c>
      <c r="E41" s="72">
        <v>6552000</v>
      </c>
      <c r="F41" s="21" t="s">
        <v>323</v>
      </c>
    </row>
    <row r="42" spans="1:6" ht="15">
      <c r="A42" s="21"/>
      <c r="B42" s="71"/>
      <c r="C42" s="71" t="s">
        <v>324</v>
      </c>
      <c r="D42" s="21"/>
      <c r="E42" s="72">
        <f>E43</f>
        <v>145000</v>
      </c>
      <c r="F42" s="21"/>
    </row>
    <row r="43" spans="1:6" ht="15">
      <c r="A43" s="21"/>
      <c r="B43" s="71"/>
      <c r="C43" s="71"/>
      <c r="D43" s="21">
        <v>240</v>
      </c>
      <c r="E43" s="72">
        <v>145000</v>
      </c>
      <c r="F43" s="21" t="s">
        <v>325</v>
      </c>
    </row>
    <row r="44" spans="1:6" ht="15">
      <c r="A44" s="21"/>
      <c r="B44" s="71"/>
      <c r="C44" s="71" t="s">
        <v>326</v>
      </c>
      <c r="D44" s="21"/>
      <c r="E44" s="72">
        <f>E46+E45</f>
        <v>110500000</v>
      </c>
      <c r="F44" s="21"/>
    </row>
    <row r="45" spans="1:6" ht="15">
      <c r="A45" s="21"/>
      <c r="B45" s="71"/>
      <c r="C45" s="71"/>
      <c r="D45" s="21">
        <v>110</v>
      </c>
      <c r="E45" s="72">
        <v>27194400</v>
      </c>
      <c r="F45" s="21" t="s">
        <v>327</v>
      </c>
    </row>
    <row r="46" spans="1:6" ht="15">
      <c r="A46" s="21"/>
      <c r="B46" s="71"/>
      <c r="C46" s="71"/>
      <c r="D46" s="21">
        <v>610</v>
      </c>
      <c r="E46" s="72">
        <v>83305600</v>
      </c>
      <c r="F46" s="21" t="s">
        <v>328</v>
      </c>
    </row>
    <row r="47" spans="1:6" ht="15">
      <c r="A47" s="21"/>
      <c r="B47" s="71"/>
      <c r="C47" s="71" t="s">
        <v>329</v>
      </c>
      <c r="D47" s="21"/>
      <c r="E47" s="72">
        <f>E48+E49</f>
        <v>1513000</v>
      </c>
      <c r="F47" s="21"/>
    </row>
    <row r="48" spans="1:6" ht="15">
      <c r="A48" s="21"/>
      <c r="B48" s="71"/>
      <c r="C48" s="71"/>
      <c r="D48" s="21">
        <v>240</v>
      </c>
      <c r="E48" s="72">
        <v>388200</v>
      </c>
      <c r="F48" s="21" t="s">
        <v>330</v>
      </c>
    </row>
    <row r="49" spans="1:6" ht="15">
      <c r="A49" s="21"/>
      <c r="B49" s="71"/>
      <c r="C49" s="71"/>
      <c r="D49" s="21">
        <v>610</v>
      </c>
      <c r="E49" s="72">
        <v>1124800</v>
      </c>
      <c r="F49" s="21" t="s">
        <v>331</v>
      </c>
    </row>
    <row r="50" spans="1:6" ht="26.25">
      <c r="A50" s="21" t="s">
        <v>740</v>
      </c>
      <c r="B50" s="71"/>
      <c r="C50" s="71" t="s">
        <v>332</v>
      </c>
      <c r="D50" s="21"/>
      <c r="E50" s="72">
        <f>E51+E54+E57+E60+E63+E66+E69+E72+E76+E78+E80+E82+E84+E86</f>
        <v>548508315.3</v>
      </c>
      <c r="F50" s="21"/>
    </row>
    <row r="51" spans="1:6" ht="15">
      <c r="A51" s="21"/>
      <c r="B51" s="71" t="s">
        <v>317</v>
      </c>
      <c r="C51" s="71" t="s">
        <v>333</v>
      </c>
      <c r="D51" s="21"/>
      <c r="E51" s="72">
        <f>E53+E52</f>
        <v>28578957</v>
      </c>
      <c r="F51" s="21"/>
    </row>
    <row r="52" spans="1:6" ht="15">
      <c r="A52" s="21"/>
      <c r="B52" s="71"/>
      <c r="C52" s="71"/>
      <c r="D52" s="21">
        <v>110</v>
      </c>
      <c r="E52" s="72">
        <v>16777832</v>
      </c>
      <c r="F52" s="21" t="s">
        <v>327</v>
      </c>
    </row>
    <row r="53" spans="1:6" ht="15">
      <c r="A53" s="21"/>
      <c r="B53" s="71"/>
      <c r="C53" s="71"/>
      <c r="D53" s="21">
        <v>620</v>
      </c>
      <c r="E53" s="72">
        <v>11801125</v>
      </c>
      <c r="F53" s="21" t="s">
        <v>334</v>
      </c>
    </row>
    <row r="54" spans="1:6" ht="15">
      <c r="A54" s="21"/>
      <c r="B54" s="71" t="s">
        <v>317</v>
      </c>
      <c r="C54" s="71" t="s">
        <v>335</v>
      </c>
      <c r="D54" s="21"/>
      <c r="E54" s="72">
        <f>E55+E56</f>
        <v>401200</v>
      </c>
      <c r="F54" s="21"/>
    </row>
    <row r="55" spans="1:6" ht="15">
      <c r="A55" s="21"/>
      <c r="B55" s="71"/>
      <c r="C55" s="71"/>
      <c r="D55" s="21">
        <v>240</v>
      </c>
      <c r="E55" s="72">
        <v>255824</v>
      </c>
      <c r="F55" s="21" t="s">
        <v>330</v>
      </c>
    </row>
    <row r="56" spans="1:6" ht="15">
      <c r="A56" s="21"/>
      <c r="B56" s="71"/>
      <c r="C56" s="71"/>
      <c r="D56" s="21">
        <v>620</v>
      </c>
      <c r="E56" s="72">
        <v>145376</v>
      </c>
      <c r="F56" s="21" t="s">
        <v>331</v>
      </c>
    </row>
    <row r="57" spans="1:6" ht="15">
      <c r="A57" s="21"/>
      <c r="B57" s="71" t="s">
        <v>336</v>
      </c>
      <c r="C57" s="71" t="s">
        <v>333</v>
      </c>
      <c r="D57" s="21"/>
      <c r="E57" s="72">
        <f>E58+E59</f>
        <v>321429043</v>
      </c>
      <c r="F57" s="21"/>
    </row>
    <row r="58" spans="1:6" ht="15">
      <c r="A58" s="21"/>
      <c r="B58" s="71"/>
      <c r="C58" s="71"/>
      <c r="D58" s="21">
        <v>110</v>
      </c>
      <c r="E58" s="72">
        <v>103267302</v>
      </c>
      <c r="F58" s="21" t="s">
        <v>327</v>
      </c>
    </row>
    <row r="59" spans="1:6" ht="15">
      <c r="A59" s="21"/>
      <c r="B59" s="71"/>
      <c r="C59" s="71"/>
      <c r="D59" s="21">
        <v>620</v>
      </c>
      <c r="E59" s="72">
        <v>218161741</v>
      </c>
      <c r="F59" s="21" t="s">
        <v>337</v>
      </c>
    </row>
    <row r="60" spans="1:6" ht="15">
      <c r="A60" s="21"/>
      <c r="B60" s="71" t="s">
        <v>336</v>
      </c>
      <c r="C60" s="71" t="s">
        <v>335</v>
      </c>
      <c r="D60" s="21"/>
      <c r="E60" s="72">
        <f>E61+E62</f>
        <v>8927800</v>
      </c>
      <c r="F60" s="21"/>
    </row>
    <row r="61" spans="1:6" ht="15">
      <c r="A61" s="21"/>
      <c r="B61" s="71"/>
      <c r="C61" s="71"/>
      <c r="D61" s="21">
        <v>240</v>
      </c>
      <c r="E61" s="72">
        <v>2622806</v>
      </c>
      <c r="F61" s="21" t="s">
        <v>330</v>
      </c>
    </row>
    <row r="62" spans="1:6" ht="15">
      <c r="A62" s="21"/>
      <c r="B62" s="71"/>
      <c r="C62" s="71"/>
      <c r="D62" s="21">
        <v>620</v>
      </c>
      <c r="E62" s="72">
        <v>6304994</v>
      </c>
      <c r="F62" s="21" t="s">
        <v>331</v>
      </c>
    </row>
    <row r="63" spans="1:6" ht="15">
      <c r="A63" s="21"/>
      <c r="B63" s="71" t="s">
        <v>336</v>
      </c>
      <c r="C63" s="71" t="s">
        <v>338</v>
      </c>
      <c r="D63" s="21"/>
      <c r="E63" s="72">
        <f>E64+E65</f>
        <v>700000</v>
      </c>
      <c r="F63" s="21"/>
    </row>
    <row r="64" spans="1:6" ht="15">
      <c r="A64" s="21"/>
      <c r="B64" s="71"/>
      <c r="C64" s="71"/>
      <c r="D64" s="21">
        <v>240</v>
      </c>
      <c r="E64" s="72">
        <v>180000</v>
      </c>
      <c r="F64" s="21" t="s">
        <v>339</v>
      </c>
    </row>
    <row r="65" spans="1:6" ht="15">
      <c r="A65" s="21"/>
      <c r="B65" s="71"/>
      <c r="C65" s="71"/>
      <c r="D65" s="21">
        <v>620</v>
      </c>
      <c r="E65" s="72">
        <v>520000</v>
      </c>
      <c r="F65" s="21" t="s">
        <v>339</v>
      </c>
    </row>
    <row r="66" spans="1:6" ht="15">
      <c r="A66" s="21"/>
      <c r="B66" s="71" t="s">
        <v>336</v>
      </c>
      <c r="C66" s="71" t="s">
        <v>340</v>
      </c>
      <c r="D66" s="21"/>
      <c r="E66" s="72">
        <f>E67+E68</f>
        <v>10675114</v>
      </c>
      <c r="F66" s="21"/>
    </row>
    <row r="67" spans="1:6" ht="15">
      <c r="A67" s="21"/>
      <c r="B67" s="71"/>
      <c r="C67" s="71"/>
      <c r="D67" s="21">
        <v>240</v>
      </c>
      <c r="E67" s="72">
        <v>3070043</v>
      </c>
      <c r="F67" s="21" t="s">
        <v>341</v>
      </c>
    </row>
    <row r="68" spans="1:6" ht="15">
      <c r="A68" s="21"/>
      <c r="B68" s="71"/>
      <c r="C68" s="71"/>
      <c r="D68" s="21">
        <v>620</v>
      </c>
      <c r="E68" s="72">
        <v>7605071</v>
      </c>
      <c r="F68" s="21" t="s">
        <v>342</v>
      </c>
    </row>
    <row r="69" spans="1:6" ht="15">
      <c r="A69" s="21"/>
      <c r="B69" s="71" t="s">
        <v>336</v>
      </c>
      <c r="C69" s="71" t="s">
        <v>749</v>
      </c>
      <c r="D69" s="21"/>
      <c r="E69" s="72">
        <f>E70+E71</f>
        <v>17577100</v>
      </c>
      <c r="F69" s="21"/>
    </row>
    <row r="70" spans="1:6" ht="15">
      <c r="A70" s="21"/>
      <c r="B70" s="71"/>
      <c r="C70" s="71"/>
      <c r="D70" s="21">
        <v>240</v>
      </c>
      <c r="E70" s="72">
        <v>4505070</v>
      </c>
      <c r="F70" s="21" t="s">
        <v>750</v>
      </c>
    </row>
    <row r="71" spans="1:6" ht="15">
      <c r="A71" s="21"/>
      <c r="B71" s="71"/>
      <c r="C71" s="71"/>
      <c r="D71" s="21">
        <v>620</v>
      </c>
      <c r="E71" s="72">
        <v>13072030</v>
      </c>
      <c r="F71" s="21" t="s">
        <v>750</v>
      </c>
    </row>
    <row r="72" spans="1:6" ht="15">
      <c r="A72" s="21"/>
      <c r="B72" s="71" t="s">
        <v>336</v>
      </c>
      <c r="C72" s="71" t="s">
        <v>343</v>
      </c>
      <c r="D72" s="21"/>
      <c r="E72" s="72">
        <f>E73+E74+E75</f>
        <v>45763519</v>
      </c>
      <c r="F72" s="21"/>
    </row>
    <row r="73" spans="1:6" ht="15">
      <c r="A73" s="21"/>
      <c r="B73" s="71"/>
      <c r="C73" s="71"/>
      <c r="D73" s="21">
        <v>110</v>
      </c>
      <c r="E73" s="72">
        <v>27313835</v>
      </c>
      <c r="F73" s="21" t="s">
        <v>385</v>
      </c>
    </row>
    <row r="74" spans="1:6" ht="118.5">
      <c r="A74" s="21"/>
      <c r="B74" s="71"/>
      <c r="C74" s="71"/>
      <c r="D74" s="21">
        <v>240</v>
      </c>
      <c r="E74" s="72">
        <v>17529400</v>
      </c>
      <c r="F74" s="21" t="s">
        <v>725</v>
      </c>
    </row>
    <row r="75" spans="1:6" ht="15">
      <c r="A75" s="21"/>
      <c r="B75" s="71"/>
      <c r="C75" s="71"/>
      <c r="D75" s="21">
        <v>850</v>
      </c>
      <c r="E75" s="72">
        <v>920284</v>
      </c>
      <c r="F75" s="21" t="s">
        <v>344</v>
      </c>
    </row>
    <row r="76" spans="1:6" ht="15">
      <c r="A76" s="21"/>
      <c r="B76" s="71" t="s">
        <v>336</v>
      </c>
      <c r="C76" s="71" t="s">
        <v>345</v>
      </c>
      <c r="D76" s="21"/>
      <c r="E76" s="72">
        <f>E77</f>
        <v>86049196.3</v>
      </c>
      <c r="F76" s="21"/>
    </row>
    <row r="77" spans="1:6" ht="198">
      <c r="A77" s="21"/>
      <c r="B77" s="71"/>
      <c r="C77" s="71"/>
      <c r="D77" s="21">
        <v>620</v>
      </c>
      <c r="E77" s="72">
        <v>86049196.3</v>
      </c>
      <c r="F77" s="21" t="s">
        <v>678</v>
      </c>
    </row>
    <row r="78" spans="1:6" ht="15">
      <c r="A78" s="21"/>
      <c r="B78" s="71" t="s">
        <v>336</v>
      </c>
      <c r="C78" s="71" t="s">
        <v>346</v>
      </c>
      <c r="D78" s="21"/>
      <c r="E78" s="72">
        <f>E79</f>
        <v>1400000</v>
      </c>
      <c r="F78" s="21"/>
    </row>
    <row r="79" spans="1:6" ht="15">
      <c r="A79" s="21"/>
      <c r="B79" s="71"/>
      <c r="C79" s="71"/>
      <c r="D79" s="21">
        <v>240</v>
      </c>
      <c r="E79" s="72">
        <v>1400000</v>
      </c>
      <c r="F79" s="21" t="s">
        <v>347</v>
      </c>
    </row>
    <row r="80" spans="1:6" ht="15">
      <c r="A80" s="21"/>
      <c r="B80" s="71" t="s">
        <v>336</v>
      </c>
      <c r="C80" s="71" t="s">
        <v>348</v>
      </c>
      <c r="D80" s="21"/>
      <c r="E80" s="72">
        <f>E81</f>
        <v>50000</v>
      </c>
      <c r="F80" s="21"/>
    </row>
    <row r="81" spans="1:6" ht="15">
      <c r="A81" s="21"/>
      <c r="B81" s="71"/>
      <c r="C81" s="71"/>
      <c r="D81" s="21">
        <v>240</v>
      </c>
      <c r="E81" s="72">
        <v>50000</v>
      </c>
      <c r="F81" s="21" t="s">
        <v>349</v>
      </c>
    </row>
    <row r="82" spans="1:6" ht="15">
      <c r="A82" s="21"/>
      <c r="B82" s="71" t="s">
        <v>751</v>
      </c>
      <c r="C82" s="71" t="s">
        <v>752</v>
      </c>
      <c r="D82" s="21"/>
      <c r="E82" s="72">
        <f>E83</f>
        <v>3614868</v>
      </c>
      <c r="F82" s="21"/>
    </row>
    <row r="83" spans="1:6" ht="39">
      <c r="A83" s="21"/>
      <c r="B83" s="71"/>
      <c r="C83" s="71"/>
      <c r="D83" s="21">
        <v>320</v>
      </c>
      <c r="E83" s="72">
        <v>3614868</v>
      </c>
      <c r="F83" s="21" t="s">
        <v>753</v>
      </c>
    </row>
    <row r="84" spans="1:6" ht="26.25">
      <c r="A84" s="21"/>
      <c r="B84" s="71" t="s">
        <v>751</v>
      </c>
      <c r="C84" s="71" t="s">
        <v>754</v>
      </c>
      <c r="D84" s="21"/>
      <c r="E84" s="72">
        <f>E85</f>
        <v>242018</v>
      </c>
      <c r="F84" s="21" t="s">
        <v>755</v>
      </c>
    </row>
    <row r="85" spans="1:6" ht="15">
      <c r="A85" s="21"/>
      <c r="B85" s="71"/>
      <c r="C85" s="71"/>
      <c r="D85" s="21">
        <v>320</v>
      </c>
      <c r="E85" s="72">
        <v>242018</v>
      </c>
      <c r="F85" s="21"/>
    </row>
    <row r="86" spans="1:6" ht="15">
      <c r="A86" s="21"/>
      <c r="B86" s="71" t="s">
        <v>336</v>
      </c>
      <c r="C86" s="71" t="s">
        <v>760</v>
      </c>
      <c r="D86" s="21"/>
      <c r="E86" s="72">
        <f>E87+E88</f>
        <v>23099500</v>
      </c>
      <c r="F86" s="21"/>
    </row>
    <row r="87" spans="1:6" ht="15">
      <c r="A87" s="21"/>
      <c r="B87" s="71"/>
      <c r="C87" s="71"/>
      <c r="D87" s="21">
        <v>110</v>
      </c>
      <c r="E87" s="72">
        <v>7616976</v>
      </c>
      <c r="F87" s="21"/>
    </row>
    <row r="88" spans="1:6" ht="15">
      <c r="A88" s="21"/>
      <c r="B88" s="71"/>
      <c r="C88" s="71"/>
      <c r="D88" s="21">
        <v>620</v>
      </c>
      <c r="E88" s="72">
        <v>15482524</v>
      </c>
      <c r="F88" s="21"/>
    </row>
    <row r="89" spans="1:6" ht="26.25">
      <c r="A89" s="21" t="s">
        <v>741</v>
      </c>
      <c r="B89" s="71"/>
      <c r="C89" s="71" t="s">
        <v>351</v>
      </c>
      <c r="D89" s="21"/>
      <c r="E89" s="72">
        <f>E90+E93</f>
        <v>21703499.7</v>
      </c>
      <c r="F89" s="21"/>
    </row>
    <row r="90" spans="1:6" ht="15">
      <c r="A90" s="21"/>
      <c r="B90" s="71" t="s">
        <v>350</v>
      </c>
      <c r="C90" s="71" t="s">
        <v>352</v>
      </c>
      <c r="D90" s="21"/>
      <c r="E90" s="72">
        <f>E91</f>
        <v>17893189.7</v>
      </c>
      <c r="F90" s="21"/>
    </row>
    <row r="91" spans="1:6" ht="15">
      <c r="A91" s="21"/>
      <c r="B91" s="71"/>
      <c r="C91" s="71"/>
      <c r="D91" s="21">
        <v>610</v>
      </c>
      <c r="E91" s="72">
        <v>17893189.7</v>
      </c>
      <c r="F91" s="21"/>
    </row>
    <row r="92" spans="1:6" ht="199.5" customHeight="1">
      <c r="A92" s="21"/>
      <c r="B92" s="71"/>
      <c r="C92" s="71"/>
      <c r="D92" s="21"/>
      <c r="E92" s="160">
        <v>17893189.7</v>
      </c>
      <c r="F92" s="102" t="s">
        <v>679</v>
      </c>
    </row>
    <row r="93" spans="1:6" ht="15">
      <c r="A93" s="21"/>
      <c r="B93" s="71" t="s">
        <v>350</v>
      </c>
      <c r="C93" s="71" t="s">
        <v>353</v>
      </c>
      <c r="D93" s="21"/>
      <c r="E93" s="160">
        <f>E94</f>
        <v>3810310</v>
      </c>
      <c r="F93" s="102"/>
    </row>
    <row r="94" spans="1:6" ht="39">
      <c r="A94" s="21"/>
      <c r="B94" s="71"/>
      <c r="C94" s="71"/>
      <c r="D94" s="21">
        <v>620</v>
      </c>
      <c r="E94" s="72">
        <v>3810310</v>
      </c>
      <c r="F94" s="22" t="s">
        <v>728</v>
      </c>
    </row>
    <row r="95" spans="1:6" ht="26.25">
      <c r="A95" s="21" t="s">
        <v>742</v>
      </c>
      <c r="B95" s="71" t="s">
        <v>354</v>
      </c>
      <c r="C95" s="71" t="s">
        <v>355</v>
      </c>
      <c r="D95" s="21"/>
      <c r="E95" s="72">
        <f>E96+E98+E101+E104</f>
        <v>16814995</v>
      </c>
      <c r="F95" s="21"/>
    </row>
    <row r="96" spans="1:6" ht="15">
      <c r="A96" s="21"/>
      <c r="B96" s="71"/>
      <c r="C96" s="71" t="s">
        <v>356</v>
      </c>
      <c r="D96" s="21"/>
      <c r="E96" s="72">
        <f>E97</f>
        <v>3342060</v>
      </c>
      <c r="F96" s="21"/>
    </row>
    <row r="97" spans="1:6" ht="15">
      <c r="A97" s="21"/>
      <c r="B97" s="71"/>
      <c r="C97" s="71"/>
      <c r="D97" s="21">
        <v>620</v>
      </c>
      <c r="E97" s="72">
        <v>3342060</v>
      </c>
      <c r="F97" s="21" t="s">
        <v>357</v>
      </c>
    </row>
    <row r="98" spans="1:6" ht="15">
      <c r="A98" s="21"/>
      <c r="B98" s="71"/>
      <c r="C98" s="71" t="s">
        <v>358</v>
      </c>
      <c r="D98" s="21"/>
      <c r="E98" s="72">
        <f>E99+E100</f>
        <v>5119935</v>
      </c>
      <c r="F98" s="21"/>
    </row>
    <row r="99" spans="1:6" ht="26.25">
      <c r="A99" s="21"/>
      <c r="B99" s="71"/>
      <c r="C99" s="71"/>
      <c r="D99" s="21">
        <v>620</v>
      </c>
      <c r="E99" s="72">
        <v>3702891</v>
      </c>
      <c r="F99" s="21" t="s">
        <v>359</v>
      </c>
    </row>
    <row r="100" spans="1:6" ht="26.25">
      <c r="A100" s="21"/>
      <c r="B100" s="71"/>
      <c r="C100" s="71"/>
      <c r="D100" s="21">
        <v>240</v>
      </c>
      <c r="E100" s="72">
        <v>1417044</v>
      </c>
      <c r="F100" s="21" t="s">
        <v>360</v>
      </c>
    </row>
    <row r="101" spans="1:6" ht="15">
      <c r="A101" s="21"/>
      <c r="B101" s="71"/>
      <c r="C101" s="71" t="s">
        <v>361</v>
      </c>
      <c r="D101" s="21"/>
      <c r="E101" s="72">
        <f>E102+E103</f>
        <v>899200</v>
      </c>
      <c r="F101" s="21"/>
    </row>
    <row r="102" spans="1:6" ht="26.25">
      <c r="A102" s="21"/>
      <c r="B102" s="71" t="s">
        <v>354</v>
      </c>
      <c r="C102" s="71"/>
      <c r="D102" s="21">
        <v>240</v>
      </c>
      <c r="E102" s="72">
        <v>848000</v>
      </c>
      <c r="F102" s="21" t="s">
        <v>362</v>
      </c>
    </row>
    <row r="103" spans="1:6" ht="15">
      <c r="A103" s="21"/>
      <c r="B103" s="71" t="s">
        <v>375</v>
      </c>
      <c r="C103" s="71"/>
      <c r="D103" s="21">
        <v>110</v>
      </c>
      <c r="E103" s="72">
        <v>51200</v>
      </c>
      <c r="F103" s="21" t="s">
        <v>386</v>
      </c>
    </row>
    <row r="104" spans="1:6" ht="15">
      <c r="A104" s="21"/>
      <c r="B104" s="71" t="s">
        <v>354</v>
      </c>
      <c r="C104" s="71" t="s">
        <v>363</v>
      </c>
      <c r="D104" s="21"/>
      <c r="E104" s="72">
        <f>E105+E106</f>
        <v>7453800</v>
      </c>
      <c r="F104" s="21"/>
    </row>
    <row r="105" spans="1:6" ht="26.25">
      <c r="A105" s="21"/>
      <c r="B105" s="71"/>
      <c r="C105" s="71"/>
      <c r="D105" s="21">
        <v>240</v>
      </c>
      <c r="E105" s="72">
        <v>2056771</v>
      </c>
      <c r="F105" s="21" t="s">
        <v>364</v>
      </c>
    </row>
    <row r="106" spans="1:6" ht="26.25">
      <c r="A106" s="21"/>
      <c r="B106" s="71"/>
      <c r="C106" s="71"/>
      <c r="D106" s="21">
        <v>620</v>
      </c>
      <c r="E106" s="72">
        <v>5397029</v>
      </c>
      <c r="F106" s="21" t="s">
        <v>364</v>
      </c>
    </row>
    <row r="107" spans="1:6" ht="39">
      <c r="A107" s="21" t="s">
        <v>743</v>
      </c>
      <c r="B107" s="71"/>
      <c r="C107" s="71" t="s">
        <v>365</v>
      </c>
      <c r="D107" s="21"/>
      <c r="E107" s="72">
        <f>E108+E110+E112+E115+E118+E121+E124+E127+E129</f>
        <v>47736434.29</v>
      </c>
      <c r="F107" s="21"/>
    </row>
    <row r="108" spans="1:6" ht="15">
      <c r="A108" s="21"/>
      <c r="B108" s="71" t="s">
        <v>354</v>
      </c>
      <c r="C108" s="71" t="s">
        <v>366</v>
      </c>
      <c r="D108" s="21"/>
      <c r="E108" s="72">
        <f>E109</f>
        <v>2000000</v>
      </c>
      <c r="F108" s="21"/>
    </row>
    <row r="109" spans="1:6" ht="26.25">
      <c r="A109" s="21"/>
      <c r="B109" s="71"/>
      <c r="C109" s="71"/>
      <c r="D109" s="21">
        <v>620</v>
      </c>
      <c r="E109" s="72">
        <v>2000000</v>
      </c>
      <c r="F109" s="21" t="s">
        <v>367</v>
      </c>
    </row>
    <row r="110" spans="1:6" ht="15">
      <c r="A110" s="21"/>
      <c r="B110" s="71" t="s">
        <v>336</v>
      </c>
      <c r="C110" s="71" t="s">
        <v>745</v>
      </c>
      <c r="D110" s="21"/>
      <c r="E110" s="72">
        <f>E111</f>
        <v>3103210</v>
      </c>
      <c r="F110" s="21"/>
    </row>
    <row r="111" spans="1:6" ht="26.25">
      <c r="A111" s="21"/>
      <c r="B111" s="71"/>
      <c r="C111" s="71"/>
      <c r="D111" s="21">
        <v>620</v>
      </c>
      <c r="E111" s="72">
        <v>3103210</v>
      </c>
      <c r="F111" s="21" t="s">
        <v>368</v>
      </c>
    </row>
    <row r="112" spans="1:6" ht="15">
      <c r="A112" s="21"/>
      <c r="B112" s="71" t="s">
        <v>336</v>
      </c>
      <c r="C112" s="71" t="s">
        <v>369</v>
      </c>
      <c r="D112" s="21"/>
      <c r="E112" s="72">
        <f>E113+E114</f>
        <v>15800174.69</v>
      </c>
      <c r="F112" s="21"/>
    </row>
    <row r="113" spans="1:6" ht="15">
      <c r="A113" s="21"/>
      <c r="B113" s="71"/>
      <c r="C113" s="71"/>
      <c r="D113" s="21">
        <v>620</v>
      </c>
      <c r="E113" s="72">
        <v>11561312.6</v>
      </c>
      <c r="F113" s="21" t="s">
        <v>370</v>
      </c>
    </row>
    <row r="114" spans="1:6" ht="15">
      <c r="A114" s="21"/>
      <c r="B114" s="71"/>
      <c r="C114" s="71"/>
      <c r="D114" s="21">
        <v>240</v>
      </c>
      <c r="E114" s="72">
        <v>4238862.09</v>
      </c>
      <c r="F114" s="21" t="s">
        <v>370</v>
      </c>
    </row>
    <row r="115" spans="1:6" ht="15">
      <c r="A115" s="21"/>
      <c r="B115" s="71" t="s">
        <v>317</v>
      </c>
      <c r="C115" s="71" t="s">
        <v>369</v>
      </c>
      <c r="D115" s="21"/>
      <c r="E115" s="72">
        <f>E116+E117</f>
        <v>4841166.6</v>
      </c>
      <c r="F115" s="21"/>
    </row>
    <row r="116" spans="1:6" ht="15">
      <c r="A116" s="21"/>
      <c r="B116" s="71"/>
      <c r="C116" s="71"/>
      <c r="D116" s="21">
        <v>240</v>
      </c>
      <c r="E116" s="72">
        <v>3032758.2</v>
      </c>
      <c r="F116" s="21" t="s">
        <v>370</v>
      </c>
    </row>
    <row r="117" spans="1:6" ht="15">
      <c r="A117" s="21"/>
      <c r="B117" s="71"/>
      <c r="C117" s="71"/>
      <c r="D117" s="21">
        <v>610</v>
      </c>
      <c r="E117" s="72">
        <v>1808408.4</v>
      </c>
      <c r="F117" s="21" t="s">
        <v>370</v>
      </c>
    </row>
    <row r="118" spans="1:6" ht="15">
      <c r="A118" s="21"/>
      <c r="B118" s="71" t="s">
        <v>317</v>
      </c>
      <c r="C118" s="71" t="s">
        <v>371</v>
      </c>
      <c r="D118" s="21"/>
      <c r="E118" s="72">
        <f>E119+E120</f>
        <v>421355</v>
      </c>
      <c r="F118" s="21"/>
    </row>
    <row r="119" spans="1:6" ht="15">
      <c r="A119" s="21"/>
      <c r="B119" s="71"/>
      <c r="C119" s="71"/>
      <c r="D119" s="21">
        <v>240</v>
      </c>
      <c r="E119" s="72">
        <v>168542</v>
      </c>
      <c r="F119" s="21" t="s">
        <v>372</v>
      </c>
    </row>
    <row r="120" spans="1:6" ht="15">
      <c r="A120" s="21"/>
      <c r="B120" s="71"/>
      <c r="C120" s="71"/>
      <c r="D120" s="21">
        <v>610</v>
      </c>
      <c r="E120" s="72">
        <v>252813</v>
      </c>
      <c r="F120" s="21" t="s">
        <v>372</v>
      </c>
    </row>
    <row r="121" spans="1:6" ht="15">
      <c r="A121" s="21"/>
      <c r="B121" s="71" t="s">
        <v>317</v>
      </c>
      <c r="C121" s="71" t="s">
        <v>746</v>
      </c>
      <c r="D121" s="21"/>
      <c r="E121" s="72">
        <f>E122+E123</f>
        <v>2358720</v>
      </c>
      <c r="F121" s="21"/>
    </row>
    <row r="122" spans="1:6" ht="15">
      <c r="A122" s="21"/>
      <c r="B122" s="71"/>
      <c r="C122" s="71"/>
      <c r="D122" s="21">
        <v>240</v>
      </c>
      <c r="E122" s="72">
        <v>393120</v>
      </c>
      <c r="F122" s="21" t="s">
        <v>747</v>
      </c>
    </row>
    <row r="123" spans="1:6" ht="15">
      <c r="A123" s="21"/>
      <c r="B123" s="71"/>
      <c r="C123" s="71"/>
      <c r="D123" s="21">
        <v>610</v>
      </c>
      <c r="E123" s="72">
        <v>1965600</v>
      </c>
      <c r="F123" s="21" t="s">
        <v>747</v>
      </c>
    </row>
    <row r="124" spans="1:6" ht="15">
      <c r="A124" s="21"/>
      <c r="B124" s="71" t="s">
        <v>336</v>
      </c>
      <c r="C124" s="71" t="s">
        <v>746</v>
      </c>
      <c r="D124" s="21"/>
      <c r="E124" s="72">
        <f>E125+E126</f>
        <v>6289920</v>
      </c>
      <c r="F124" s="21"/>
    </row>
    <row r="125" spans="1:6" ht="15">
      <c r="A125" s="21"/>
      <c r="B125" s="71"/>
      <c r="C125" s="71"/>
      <c r="D125" s="21">
        <v>240</v>
      </c>
      <c r="E125" s="72">
        <v>2358720</v>
      </c>
      <c r="F125" s="21" t="s">
        <v>747</v>
      </c>
    </row>
    <row r="126" spans="1:6" ht="15">
      <c r="A126" s="21"/>
      <c r="B126" s="71"/>
      <c r="C126" s="71"/>
      <c r="D126" s="21">
        <v>620</v>
      </c>
      <c r="E126" s="72">
        <v>3931200</v>
      </c>
      <c r="F126" s="21" t="s">
        <v>747</v>
      </c>
    </row>
    <row r="127" spans="1:6" ht="15">
      <c r="A127" s="21"/>
      <c r="B127" s="71" t="s">
        <v>336</v>
      </c>
      <c r="C127" s="71" t="s">
        <v>373</v>
      </c>
      <c r="D127" s="21"/>
      <c r="E127" s="72">
        <f>E128</f>
        <v>1953733</v>
      </c>
      <c r="F127" s="21"/>
    </row>
    <row r="128" spans="1:6" ht="26.25">
      <c r="A128" s="21"/>
      <c r="B128" s="71"/>
      <c r="C128" s="71"/>
      <c r="D128" s="21">
        <v>620</v>
      </c>
      <c r="E128" s="72">
        <v>1953733</v>
      </c>
      <c r="F128" s="21" t="s">
        <v>374</v>
      </c>
    </row>
    <row r="129" spans="1:6" ht="15">
      <c r="A129" s="21"/>
      <c r="B129" s="71" t="s">
        <v>336</v>
      </c>
      <c r="C129" s="71" t="s">
        <v>748</v>
      </c>
      <c r="D129" s="21"/>
      <c r="E129" s="72">
        <f>E130</f>
        <v>10968155</v>
      </c>
      <c r="F129" s="21"/>
    </row>
    <row r="130" spans="1:6" ht="15">
      <c r="A130" s="21"/>
      <c r="B130" s="71"/>
      <c r="C130" s="71"/>
      <c r="D130" s="21">
        <v>620</v>
      </c>
      <c r="E130" s="72">
        <v>10968155</v>
      </c>
      <c r="F130" s="22" t="s">
        <v>729</v>
      </c>
    </row>
    <row r="131" spans="1:6" ht="39">
      <c r="A131" s="21" t="s">
        <v>744</v>
      </c>
      <c r="B131" s="71"/>
      <c r="C131" s="71" t="s">
        <v>376</v>
      </c>
      <c r="D131" s="21"/>
      <c r="E131" s="72">
        <f>E132+E134+E136+E139</f>
        <v>13678045</v>
      </c>
      <c r="F131" s="21"/>
    </row>
    <row r="132" spans="1:6" ht="15">
      <c r="A132" s="21"/>
      <c r="B132" s="71" t="s">
        <v>375</v>
      </c>
      <c r="C132" s="71" t="s">
        <v>377</v>
      </c>
      <c r="D132" s="21"/>
      <c r="E132" s="72">
        <f>E133</f>
        <v>2442396</v>
      </c>
      <c r="F132" s="21"/>
    </row>
    <row r="133" spans="1:6" ht="26.25">
      <c r="A133" s="21"/>
      <c r="B133" s="71"/>
      <c r="C133" s="71"/>
      <c r="D133" s="21">
        <v>120</v>
      </c>
      <c r="E133" s="72">
        <v>2442396</v>
      </c>
      <c r="F133" s="21" t="s">
        <v>378</v>
      </c>
    </row>
    <row r="134" spans="1:6" ht="15">
      <c r="A134" s="21"/>
      <c r="B134" s="71" t="s">
        <v>375</v>
      </c>
      <c r="C134" s="71" t="s">
        <v>379</v>
      </c>
      <c r="D134" s="21"/>
      <c r="E134" s="72">
        <f>E135</f>
        <v>269024</v>
      </c>
      <c r="F134" s="21"/>
    </row>
    <row r="135" spans="1:6" ht="26.25">
      <c r="A135" s="21"/>
      <c r="B135" s="71"/>
      <c r="C135" s="71"/>
      <c r="D135" s="21">
        <v>120</v>
      </c>
      <c r="E135" s="72">
        <v>269024</v>
      </c>
      <c r="F135" s="21" t="s">
        <v>380</v>
      </c>
    </row>
    <row r="136" spans="1:6" ht="15">
      <c r="A136" s="21"/>
      <c r="B136" s="71" t="s">
        <v>375</v>
      </c>
      <c r="C136" s="71" t="s">
        <v>381</v>
      </c>
      <c r="D136" s="21"/>
      <c r="E136" s="72">
        <f>E137+E138</f>
        <v>10616625</v>
      </c>
      <c r="F136" s="21"/>
    </row>
    <row r="137" spans="1:6" ht="26.25">
      <c r="A137" s="21"/>
      <c r="B137" s="71"/>
      <c r="C137" s="71"/>
      <c r="D137" s="21">
        <v>110</v>
      </c>
      <c r="E137" s="72">
        <v>9055885</v>
      </c>
      <c r="F137" s="21" t="s">
        <v>382</v>
      </c>
    </row>
    <row r="138" spans="1:6" ht="26.25">
      <c r="A138" s="21"/>
      <c r="B138" s="71"/>
      <c r="C138" s="71"/>
      <c r="D138" s="21">
        <v>240</v>
      </c>
      <c r="E138" s="72">
        <v>1560740</v>
      </c>
      <c r="F138" s="21" t="s">
        <v>383</v>
      </c>
    </row>
    <row r="139" spans="1:6" ht="15">
      <c r="A139" s="21"/>
      <c r="B139" s="71" t="s">
        <v>375</v>
      </c>
      <c r="C139" s="71" t="s">
        <v>384</v>
      </c>
      <c r="D139" s="21"/>
      <c r="E139" s="72">
        <f>E140</f>
        <v>350000</v>
      </c>
      <c r="F139" s="21"/>
    </row>
    <row r="140" spans="1:6" ht="26.25">
      <c r="A140" s="21"/>
      <c r="B140" s="71"/>
      <c r="C140" s="71"/>
      <c r="D140" s="21">
        <v>240</v>
      </c>
      <c r="E140" s="72">
        <v>350000</v>
      </c>
      <c r="F140" s="22" t="s">
        <v>730</v>
      </c>
    </row>
    <row r="141" spans="1:9" ht="26.25">
      <c r="A141" s="15" t="s">
        <v>189</v>
      </c>
      <c r="B141" s="73" t="s">
        <v>279</v>
      </c>
      <c r="C141" s="74" t="s">
        <v>116</v>
      </c>
      <c r="D141" s="75"/>
      <c r="E141" s="76">
        <f>E142+E197+E203+E207+E209+E212</f>
        <v>158000142</v>
      </c>
      <c r="F141" s="77"/>
      <c r="I141" s="39"/>
    </row>
    <row r="142" spans="1:6" ht="26.25">
      <c r="A142" s="22" t="s">
        <v>190</v>
      </c>
      <c r="B142" s="50" t="s">
        <v>117</v>
      </c>
      <c r="C142" s="78" t="s">
        <v>118</v>
      </c>
      <c r="D142" s="24"/>
      <c r="E142" s="79">
        <f>E143+E170+E191</f>
        <v>137358107</v>
      </c>
      <c r="F142" s="80"/>
    </row>
    <row r="143" spans="1:6" ht="26.25">
      <c r="A143" s="81" t="s">
        <v>206</v>
      </c>
      <c r="B143" s="50" t="s">
        <v>117</v>
      </c>
      <c r="C143" s="78" t="s">
        <v>119</v>
      </c>
      <c r="D143" s="23"/>
      <c r="E143" s="82">
        <f>E144</f>
        <v>98316979</v>
      </c>
      <c r="F143" s="80"/>
    </row>
    <row r="144" spans="1:6" ht="15">
      <c r="A144" s="35" t="s">
        <v>207</v>
      </c>
      <c r="B144" s="50" t="s">
        <v>117</v>
      </c>
      <c r="C144" s="78" t="s">
        <v>119</v>
      </c>
      <c r="D144" s="24">
        <v>610</v>
      </c>
      <c r="E144" s="79">
        <f>E145+E146+E147+E148+E149+E150+E151+E152+E153+E154+E155+E156+E157+E158+E159+E160+E161+E162+E163+E164+E165+E166+E167+E168+E169</f>
        <v>98316979</v>
      </c>
      <c r="F144" s="80"/>
    </row>
    <row r="145" spans="1:6" ht="26.25">
      <c r="A145" s="22"/>
      <c r="B145" s="50"/>
      <c r="C145" s="78"/>
      <c r="D145" s="24"/>
      <c r="E145" s="79">
        <v>65192595</v>
      </c>
      <c r="F145" s="35" t="s">
        <v>266</v>
      </c>
    </row>
    <row r="146" spans="1:6" ht="15">
      <c r="A146" s="22"/>
      <c r="B146" s="50"/>
      <c r="C146" s="78"/>
      <c r="D146" s="24"/>
      <c r="E146" s="83">
        <v>283460</v>
      </c>
      <c r="F146" s="35" t="s">
        <v>202</v>
      </c>
    </row>
    <row r="147" spans="1:6" ht="15">
      <c r="A147" s="22"/>
      <c r="B147" s="50"/>
      <c r="C147" s="78"/>
      <c r="D147" s="24"/>
      <c r="E147" s="83">
        <v>100000</v>
      </c>
      <c r="F147" s="84" t="s">
        <v>208</v>
      </c>
    </row>
    <row r="148" spans="1:6" ht="15">
      <c r="A148" s="23"/>
      <c r="B148" s="85"/>
      <c r="C148" s="86"/>
      <c r="D148" s="24"/>
      <c r="E148" s="83">
        <v>20571470</v>
      </c>
      <c r="F148" s="84" t="s">
        <v>112</v>
      </c>
    </row>
    <row r="149" spans="1:6" ht="15">
      <c r="A149" s="23"/>
      <c r="B149" s="85"/>
      <c r="C149" s="86"/>
      <c r="D149" s="24"/>
      <c r="E149" s="87">
        <v>673560</v>
      </c>
      <c r="F149" s="84" t="s">
        <v>121</v>
      </c>
    </row>
    <row r="150" spans="1:6" ht="15">
      <c r="A150" s="23"/>
      <c r="B150" s="85"/>
      <c r="C150" s="86"/>
      <c r="D150" s="24"/>
      <c r="E150" s="87">
        <v>577335</v>
      </c>
      <c r="F150" s="84" t="s">
        <v>113</v>
      </c>
    </row>
    <row r="151" spans="1:6" ht="15">
      <c r="A151" s="23"/>
      <c r="B151" s="85"/>
      <c r="C151" s="86"/>
      <c r="D151" s="24"/>
      <c r="E151" s="87">
        <v>1026375</v>
      </c>
      <c r="F151" s="84" t="s">
        <v>209</v>
      </c>
    </row>
    <row r="152" spans="1:6" ht="15">
      <c r="A152" s="23"/>
      <c r="B152" s="85"/>
      <c r="C152" s="86"/>
      <c r="D152" s="24"/>
      <c r="E152" s="87">
        <v>32136</v>
      </c>
      <c r="F152" s="84" t="s">
        <v>122</v>
      </c>
    </row>
    <row r="153" spans="1:6" ht="15">
      <c r="A153" s="23"/>
      <c r="B153" s="85"/>
      <c r="C153" s="86"/>
      <c r="D153" s="24"/>
      <c r="E153" s="87">
        <v>360000</v>
      </c>
      <c r="F153" s="84" t="s">
        <v>123</v>
      </c>
    </row>
    <row r="154" spans="1:6" ht="15">
      <c r="A154" s="23"/>
      <c r="B154" s="85"/>
      <c r="C154" s="86"/>
      <c r="D154" s="24"/>
      <c r="E154" s="87">
        <v>82400</v>
      </c>
      <c r="F154" s="84" t="s">
        <v>115</v>
      </c>
    </row>
    <row r="155" spans="1:6" ht="39">
      <c r="A155" s="23"/>
      <c r="B155" s="85"/>
      <c r="C155" s="86"/>
      <c r="D155" s="24"/>
      <c r="E155" s="88">
        <v>2234888</v>
      </c>
      <c r="F155" s="89" t="s">
        <v>267</v>
      </c>
    </row>
    <row r="156" spans="1:6" ht="15">
      <c r="A156" s="23"/>
      <c r="B156" s="85"/>
      <c r="C156" s="86"/>
      <c r="D156" s="24"/>
      <c r="E156" s="88">
        <v>160000</v>
      </c>
      <c r="F156" s="84" t="s">
        <v>29</v>
      </c>
    </row>
    <row r="157" spans="1:6" ht="15">
      <c r="A157" s="23"/>
      <c r="B157" s="85"/>
      <c r="C157" s="86"/>
      <c r="D157" s="24"/>
      <c r="E157" s="87">
        <v>32100</v>
      </c>
      <c r="F157" s="84" t="s">
        <v>124</v>
      </c>
    </row>
    <row r="158" spans="1:6" ht="15">
      <c r="A158" s="23"/>
      <c r="B158" s="85"/>
      <c r="C158" s="86"/>
      <c r="D158" s="24"/>
      <c r="E158" s="87">
        <v>134940</v>
      </c>
      <c r="F158" s="84" t="s">
        <v>125</v>
      </c>
    </row>
    <row r="159" spans="1:6" ht="15">
      <c r="A159" s="23"/>
      <c r="B159" s="85"/>
      <c r="C159" s="86"/>
      <c r="D159" s="24"/>
      <c r="E159" s="87">
        <v>100000</v>
      </c>
      <c r="F159" s="84" t="s">
        <v>258</v>
      </c>
    </row>
    <row r="160" spans="1:6" ht="15">
      <c r="A160" s="23"/>
      <c r="B160" s="85"/>
      <c r="C160" s="86"/>
      <c r="D160" s="24"/>
      <c r="E160" s="87">
        <v>315000</v>
      </c>
      <c r="F160" s="84" t="s">
        <v>20</v>
      </c>
    </row>
    <row r="161" spans="1:6" ht="15">
      <c r="A161" s="23"/>
      <c r="B161" s="85"/>
      <c r="C161" s="86"/>
      <c r="D161" s="24"/>
      <c r="E161" s="87">
        <v>300000</v>
      </c>
      <c r="F161" s="84" t="s">
        <v>257</v>
      </c>
    </row>
    <row r="162" spans="1:6" ht="15">
      <c r="A162" s="23"/>
      <c r="B162" s="85"/>
      <c r="C162" s="86"/>
      <c r="D162" s="24"/>
      <c r="E162" s="87">
        <v>210000</v>
      </c>
      <c r="F162" s="84" t="s">
        <v>268</v>
      </c>
    </row>
    <row r="163" spans="1:6" ht="15">
      <c r="A163" s="23"/>
      <c r="B163" s="85"/>
      <c r="C163" s="86"/>
      <c r="D163" s="24"/>
      <c r="E163" s="87">
        <v>50000</v>
      </c>
      <c r="F163" s="84" t="s">
        <v>211</v>
      </c>
    </row>
    <row r="164" spans="1:6" ht="15">
      <c r="A164" s="23"/>
      <c r="B164" s="85"/>
      <c r="C164" s="86"/>
      <c r="D164" s="24"/>
      <c r="E164" s="87">
        <v>140000</v>
      </c>
      <c r="F164" s="84" t="s">
        <v>30</v>
      </c>
    </row>
    <row r="165" spans="1:6" ht="15">
      <c r="A165" s="23"/>
      <c r="B165" s="85"/>
      <c r="C165" s="86"/>
      <c r="D165" s="24"/>
      <c r="E165" s="87">
        <v>70000</v>
      </c>
      <c r="F165" s="84" t="s">
        <v>213</v>
      </c>
    </row>
    <row r="166" spans="1:6" ht="52.5">
      <c r="A166" s="23"/>
      <c r="B166" s="85"/>
      <c r="C166" s="86"/>
      <c r="D166" s="24"/>
      <c r="E166" s="87">
        <v>3353220</v>
      </c>
      <c r="F166" s="84" t="s">
        <v>259</v>
      </c>
    </row>
    <row r="167" spans="1:6" ht="105">
      <c r="A167" s="23"/>
      <c r="B167" s="85"/>
      <c r="C167" s="86"/>
      <c r="D167" s="24"/>
      <c r="E167" s="90">
        <v>1327500</v>
      </c>
      <c r="F167" s="91" t="s">
        <v>260</v>
      </c>
    </row>
    <row r="168" spans="1:6" ht="15">
      <c r="A168" s="23"/>
      <c r="B168" s="85"/>
      <c r="C168" s="86"/>
      <c r="D168" s="24"/>
      <c r="E168" s="92">
        <v>980000</v>
      </c>
      <c r="F168" s="91" t="s">
        <v>269</v>
      </c>
    </row>
    <row r="169" spans="1:6" ht="15">
      <c r="A169" s="23"/>
      <c r="B169" s="85"/>
      <c r="C169" s="86"/>
      <c r="D169" s="24"/>
      <c r="E169" s="92">
        <v>10000</v>
      </c>
      <c r="F169" s="91" t="s">
        <v>210</v>
      </c>
    </row>
    <row r="170" spans="1:6" ht="26.25">
      <c r="A170" s="35" t="s">
        <v>214</v>
      </c>
      <c r="B170" s="85" t="s">
        <v>117</v>
      </c>
      <c r="C170" s="86" t="s">
        <v>126</v>
      </c>
      <c r="D170" s="24"/>
      <c r="E170" s="87">
        <f>E171</f>
        <v>32427513</v>
      </c>
      <c r="F170" s="84"/>
    </row>
    <row r="171" spans="1:6" ht="15">
      <c r="A171" s="35" t="s">
        <v>207</v>
      </c>
      <c r="B171" s="85" t="s">
        <v>117</v>
      </c>
      <c r="C171" s="86" t="s">
        <v>126</v>
      </c>
      <c r="D171" s="24">
        <v>610</v>
      </c>
      <c r="E171" s="87">
        <f>E172+E173+E174+E175+E176+E177+E178+E179+E180+E181+E182+E183+E184+E185+E186+E187+E188+E189+E190</f>
        <v>32427513</v>
      </c>
      <c r="F171" s="84"/>
    </row>
    <row r="172" spans="1:6" ht="26.25">
      <c r="A172" s="24"/>
      <c r="B172" s="85"/>
      <c r="C172" s="86"/>
      <c r="D172" s="24"/>
      <c r="E172" s="87">
        <v>23912340</v>
      </c>
      <c r="F172" s="35" t="s">
        <v>270</v>
      </c>
    </row>
    <row r="173" spans="1:6" ht="15">
      <c r="A173" s="24"/>
      <c r="B173" s="85"/>
      <c r="C173" s="86"/>
      <c r="D173" s="24"/>
      <c r="E173" s="90">
        <v>656040</v>
      </c>
      <c r="F173" s="84" t="s">
        <v>120</v>
      </c>
    </row>
    <row r="174" spans="1:6" ht="15">
      <c r="A174" s="24"/>
      <c r="B174" s="85"/>
      <c r="C174" s="86"/>
      <c r="D174" s="24"/>
      <c r="E174" s="87">
        <v>30000</v>
      </c>
      <c r="F174" s="84" t="s">
        <v>215</v>
      </c>
    </row>
    <row r="175" spans="1:6" ht="15">
      <c r="A175" s="24"/>
      <c r="B175" s="85"/>
      <c r="C175" s="86"/>
      <c r="D175" s="24"/>
      <c r="E175" s="90">
        <v>1524709</v>
      </c>
      <c r="F175" s="84" t="s">
        <v>112</v>
      </c>
    </row>
    <row r="176" spans="1:6" ht="15">
      <c r="A176" s="24"/>
      <c r="B176" s="85"/>
      <c r="C176" s="86"/>
      <c r="D176" s="24"/>
      <c r="E176" s="90">
        <v>21380</v>
      </c>
      <c r="F176" s="84" t="s">
        <v>121</v>
      </c>
    </row>
    <row r="177" spans="1:6" ht="15">
      <c r="A177" s="24"/>
      <c r="B177" s="85"/>
      <c r="C177" s="86"/>
      <c r="D177" s="24"/>
      <c r="E177" s="87">
        <v>60296</v>
      </c>
      <c r="F177" s="84" t="s">
        <v>113</v>
      </c>
    </row>
    <row r="178" spans="1:6" ht="15">
      <c r="A178" s="24"/>
      <c r="B178" s="85"/>
      <c r="C178" s="86"/>
      <c r="D178" s="24"/>
      <c r="E178" s="87">
        <v>64150</v>
      </c>
      <c r="F178" s="84" t="s">
        <v>261</v>
      </c>
    </row>
    <row r="179" spans="1:6" ht="26.25">
      <c r="A179" s="24"/>
      <c r="B179" s="85"/>
      <c r="C179" s="86"/>
      <c r="D179" s="24"/>
      <c r="E179" s="90">
        <v>729460</v>
      </c>
      <c r="F179" s="91" t="s">
        <v>262</v>
      </c>
    </row>
    <row r="180" spans="1:6" ht="15">
      <c r="A180" s="24"/>
      <c r="B180" s="85"/>
      <c r="C180" s="86"/>
      <c r="D180" s="24"/>
      <c r="E180" s="87">
        <v>50000</v>
      </c>
      <c r="F180" s="84" t="s">
        <v>127</v>
      </c>
    </row>
    <row r="181" spans="1:6" ht="15">
      <c r="A181" s="24"/>
      <c r="B181" s="85"/>
      <c r="C181" s="86"/>
      <c r="D181" s="24"/>
      <c r="E181" s="87">
        <v>70000</v>
      </c>
      <c r="F181" s="84" t="s">
        <v>20</v>
      </c>
    </row>
    <row r="182" spans="1:6" ht="15">
      <c r="A182" s="24"/>
      <c r="B182" s="85"/>
      <c r="C182" s="86"/>
      <c r="D182" s="24"/>
      <c r="E182" s="87">
        <v>800000</v>
      </c>
      <c r="F182" s="84" t="s">
        <v>128</v>
      </c>
    </row>
    <row r="183" spans="1:6" ht="15">
      <c r="A183" s="24"/>
      <c r="B183" s="85"/>
      <c r="C183" s="86"/>
      <c r="D183" s="24"/>
      <c r="E183" s="87">
        <v>60000</v>
      </c>
      <c r="F183" s="84" t="s">
        <v>129</v>
      </c>
    </row>
    <row r="184" spans="1:6" ht="15">
      <c r="A184" s="24"/>
      <c r="B184" s="85"/>
      <c r="C184" s="86"/>
      <c r="D184" s="24"/>
      <c r="E184" s="87">
        <v>500000</v>
      </c>
      <c r="F184" s="84" t="s">
        <v>263</v>
      </c>
    </row>
    <row r="185" spans="1:6" ht="15">
      <c r="A185" s="24"/>
      <c r="B185" s="85"/>
      <c r="C185" s="86"/>
      <c r="D185" s="24"/>
      <c r="E185" s="87">
        <v>20000</v>
      </c>
      <c r="F185" s="84" t="s">
        <v>29</v>
      </c>
    </row>
    <row r="186" spans="1:6" ht="15">
      <c r="A186" s="24"/>
      <c r="B186" s="85"/>
      <c r="C186" s="86"/>
      <c r="D186" s="24"/>
      <c r="E186" s="87">
        <v>98920</v>
      </c>
      <c r="F186" s="84" t="s">
        <v>216</v>
      </c>
    </row>
    <row r="187" spans="1:6" ht="15">
      <c r="A187" s="24"/>
      <c r="B187" s="85"/>
      <c r="C187" s="86"/>
      <c r="D187" s="24"/>
      <c r="E187" s="87">
        <v>600000</v>
      </c>
      <c r="F187" s="84" t="s">
        <v>130</v>
      </c>
    </row>
    <row r="188" spans="1:6" ht="15">
      <c r="A188" s="24"/>
      <c r="B188" s="85"/>
      <c r="C188" s="86"/>
      <c r="D188" s="24"/>
      <c r="E188" s="87">
        <v>200000</v>
      </c>
      <c r="F188" s="84" t="s">
        <v>131</v>
      </c>
    </row>
    <row r="189" spans="1:6" ht="39">
      <c r="A189" s="24"/>
      <c r="B189" s="85"/>
      <c r="C189" s="86"/>
      <c r="D189" s="24"/>
      <c r="E189" s="90">
        <v>1922407</v>
      </c>
      <c r="F189" s="91" t="s">
        <v>264</v>
      </c>
    </row>
    <row r="190" spans="1:6" ht="78.75">
      <c r="A190" s="24"/>
      <c r="B190" s="85"/>
      <c r="C190" s="86"/>
      <c r="D190" s="24"/>
      <c r="E190" s="90">
        <v>1107811</v>
      </c>
      <c r="F190" s="91" t="s">
        <v>265</v>
      </c>
    </row>
    <row r="191" spans="1:6" ht="15">
      <c r="A191" s="25" t="s">
        <v>219</v>
      </c>
      <c r="B191" s="85" t="s">
        <v>117</v>
      </c>
      <c r="C191" s="86" t="s">
        <v>132</v>
      </c>
      <c r="D191" s="24"/>
      <c r="E191" s="87">
        <f>E192</f>
        <v>6613615</v>
      </c>
      <c r="F191" s="84"/>
    </row>
    <row r="192" spans="1:6" ht="15">
      <c r="A192" s="35" t="s">
        <v>207</v>
      </c>
      <c r="B192" s="85" t="s">
        <v>117</v>
      </c>
      <c r="C192" s="86" t="s">
        <v>132</v>
      </c>
      <c r="D192" s="24">
        <v>610</v>
      </c>
      <c r="E192" s="87">
        <f>E193+E194+E195+E196</f>
        <v>6613615</v>
      </c>
      <c r="F192" s="84"/>
    </row>
    <row r="193" spans="1:6" ht="15">
      <c r="A193" s="24"/>
      <c r="B193" s="85"/>
      <c r="C193" s="86"/>
      <c r="D193" s="24"/>
      <c r="E193" s="87">
        <v>6009615</v>
      </c>
      <c r="F193" s="35" t="s">
        <v>271</v>
      </c>
    </row>
    <row r="194" spans="1:6" ht="15">
      <c r="A194" s="24"/>
      <c r="B194" s="85"/>
      <c r="C194" s="86"/>
      <c r="D194" s="24"/>
      <c r="E194" s="87">
        <v>174000</v>
      </c>
      <c r="F194" s="84" t="s">
        <v>217</v>
      </c>
    </row>
    <row r="195" spans="1:6" ht="15">
      <c r="A195" s="24"/>
      <c r="B195" s="85"/>
      <c r="C195" s="86"/>
      <c r="D195" s="24"/>
      <c r="E195" s="87">
        <v>200000</v>
      </c>
      <c r="F195" s="84" t="s">
        <v>133</v>
      </c>
    </row>
    <row r="196" spans="1:6" ht="15">
      <c r="A196" s="24"/>
      <c r="B196" s="85"/>
      <c r="C196" s="86"/>
      <c r="D196" s="24"/>
      <c r="E196" s="87">
        <v>230000</v>
      </c>
      <c r="F196" s="84" t="s">
        <v>218</v>
      </c>
    </row>
    <row r="197" spans="1:6" ht="26.25">
      <c r="A197" s="26" t="s">
        <v>190</v>
      </c>
      <c r="B197" s="85" t="s">
        <v>134</v>
      </c>
      <c r="C197" s="86" t="s">
        <v>118</v>
      </c>
      <c r="D197" s="24"/>
      <c r="E197" s="87">
        <f>E198</f>
        <v>840000</v>
      </c>
      <c r="F197" s="84"/>
    </row>
    <row r="198" spans="1:6" ht="26.25">
      <c r="A198" s="35" t="s">
        <v>220</v>
      </c>
      <c r="B198" s="85" t="s">
        <v>134</v>
      </c>
      <c r="C198" s="86" t="s">
        <v>135</v>
      </c>
      <c r="D198" s="24"/>
      <c r="E198" s="87">
        <f>E199</f>
        <v>840000</v>
      </c>
      <c r="F198" s="84"/>
    </row>
    <row r="199" spans="1:6" ht="15">
      <c r="A199" s="35" t="s">
        <v>207</v>
      </c>
      <c r="B199" s="85" t="s">
        <v>134</v>
      </c>
      <c r="C199" s="86" t="s">
        <v>135</v>
      </c>
      <c r="D199" s="24">
        <v>610</v>
      </c>
      <c r="E199" s="87">
        <f>E200+E201+E202</f>
        <v>840000</v>
      </c>
      <c r="F199" s="84"/>
    </row>
    <row r="200" spans="1:6" ht="26.25">
      <c r="A200" s="24"/>
      <c r="B200" s="85"/>
      <c r="C200" s="86"/>
      <c r="D200" s="24"/>
      <c r="E200" s="93">
        <v>80000</v>
      </c>
      <c r="F200" s="35" t="s">
        <v>136</v>
      </c>
    </row>
    <row r="201" spans="1:6" ht="26.25">
      <c r="A201" s="24"/>
      <c r="B201" s="85"/>
      <c r="C201" s="86"/>
      <c r="D201" s="24"/>
      <c r="E201" s="93">
        <v>360000</v>
      </c>
      <c r="F201" s="84" t="s">
        <v>137</v>
      </c>
    </row>
    <row r="202" spans="1:6" ht="39">
      <c r="A202" s="24"/>
      <c r="B202" s="85"/>
      <c r="C202" s="86"/>
      <c r="D202" s="24"/>
      <c r="E202" s="93">
        <v>400000</v>
      </c>
      <c r="F202" s="84" t="s">
        <v>221</v>
      </c>
    </row>
    <row r="203" spans="1:6" ht="39">
      <c r="A203" s="22" t="s">
        <v>191</v>
      </c>
      <c r="B203" s="85" t="s">
        <v>134</v>
      </c>
      <c r="C203" s="78" t="s">
        <v>138</v>
      </c>
      <c r="D203" s="24"/>
      <c r="E203" s="94">
        <f>E204</f>
        <v>690270</v>
      </c>
      <c r="F203" s="84"/>
    </row>
    <row r="204" spans="1:6" ht="26.25">
      <c r="A204" s="22" t="s">
        <v>246</v>
      </c>
      <c r="B204" s="85" t="s">
        <v>134</v>
      </c>
      <c r="C204" s="86" t="s">
        <v>139</v>
      </c>
      <c r="D204" s="24"/>
      <c r="E204" s="94">
        <f>E205</f>
        <v>690270</v>
      </c>
      <c r="F204" s="84"/>
    </row>
    <row r="205" spans="1:6" ht="26.25">
      <c r="A205" s="17" t="s">
        <v>192</v>
      </c>
      <c r="B205" s="95" t="s">
        <v>134</v>
      </c>
      <c r="C205" s="78" t="s">
        <v>139</v>
      </c>
      <c r="D205" s="78" t="s">
        <v>17</v>
      </c>
      <c r="E205" s="96">
        <v>690270</v>
      </c>
      <c r="F205" s="35" t="s">
        <v>272</v>
      </c>
    </row>
    <row r="206" spans="1:6" ht="39">
      <c r="A206" s="17" t="s">
        <v>222</v>
      </c>
      <c r="B206" s="95" t="s">
        <v>134</v>
      </c>
      <c r="C206" s="78" t="s">
        <v>223</v>
      </c>
      <c r="D206" s="78"/>
      <c r="E206" s="96">
        <f>E207</f>
        <v>64800</v>
      </c>
      <c r="F206" s="35"/>
    </row>
    <row r="207" spans="1:6" ht="26.25">
      <c r="A207" s="17" t="s">
        <v>224</v>
      </c>
      <c r="B207" s="95" t="s">
        <v>134</v>
      </c>
      <c r="C207" s="78" t="s">
        <v>225</v>
      </c>
      <c r="D207" s="78"/>
      <c r="E207" s="96">
        <f>E208</f>
        <v>64800</v>
      </c>
      <c r="F207" s="35"/>
    </row>
    <row r="208" spans="1:6" ht="26.25">
      <c r="A208" s="35" t="s">
        <v>207</v>
      </c>
      <c r="B208" s="95" t="s">
        <v>134</v>
      </c>
      <c r="C208" s="78" t="s">
        <v>225</v>
      </c>
      <c r="D208" s="78" t="s">
        <v>226</v>
      </c>
      <c r="E208" s="96">
        <v>64800</v>
      </c>
      <c r="F208" s="35" t="s">
        <v>273</v>
      </c>
    </row>
    <row r="209" spans="1:6" ht="39">
      <c r="A209" s="17" t="s">
        <v>277</v>
      </c>
      <c r="B209" s="95" t="s">
        <v>134</v>
      </c>
      <c r="C209" s="78" t="s">
        <v>274</v>
      </c>
      <c r="D209" s="78"/>
      <c r="E209" s="96">
        <f>E210</f>
        <v>5000</v>
      </c>
      <c r="F209" s="35"/>
    </row>
    <row r="210" spans="1:6" ht="39">
      <c r="A210" s="17" t="s">
        <v>278</v>
      </c>
      <c r="B210" s="95" t="s">
        <v>134</v>
      </c>
      <c r="C210" s="78" t="s">
        <v>275</v>
      </c>
      <c r="D210" s="78"/>
      <c r="E210" s="96">
        <f>E211</f>
        <v>5000</v>
      </c>
      <c r="F210" s="35"/>
    </row>
    <row r="211" spans="1:6" ht="15">
      <c r="A211" s="35" t="s">
        <v>207</v>
      </c>
      <c r="B211" s="95" t="s">
        <v>134</v>
      </c>
      <c r="C211" s="78" t="s">
        <v>275</v>
      </c>
      <c r="D211" s="78" t="s">
        <v>226</v>
      </c>
      <c r="E211" s="96">
        <v>5000</v>
      </c>
      <c r="F211" s="35" t="s">
        <v>276</v>
      </c>
    </row>
    <row r="212" spans="1:6" ht="26.25">
      <c r="A212" s="35" t="s">
        <v>387</v>
      </c>
      <c r="B212" s="78" t="s">
        <v>350</v>
      </c>
      <c r="C212" s="78" t="s">
        <v>388</v>
      </c>
      <c r="D212" s="78"/>
      <c r="E212" s="54">
        <f>E213</f>
        <v>19041965</v>
      </c>
      <c r="F212" s="35"/>
    </row>
    <row r="213" spans="1:6" ht="15">
      <c r="A213" s="35"/>
      <c r="B213" s="78"/>
      <c r="C213" s="78" t="s">
        <v>389</v>
      </c>
      <c r="D213" s="78"/>
      <c r="E213" s="54">
        <f>E214</f>
        <v>19041965</v>
      </c>
      <c r="F213" s="35"/>
    </row>
    <row r="214" spans="1:6" ht="52.5">
      <c r="A214" s="35"/>
      <c r="B214" s="78"/>
      <c r="C214" s="78"/>
      <c r="D214" s="78" t="s">
        <v>226</v>
      </c>
      <c r="E214" s="54">
        <v>19041965</v>
      </c>
      <c r="F214" s="55" t="s">
        <v>390</v>
      </c>
    </row>
    <row r="215" spans="1:9" ht="39">
      <c r="A215" s="15" t="s">
        <v>454</v>
      </c>
      <c r="B215" s="29"/>
      <c r="C215" s="36" t="s">
        <v>455</v>
      </c>
      <c r="D215" s="36"/>
      <c r="E215" s="97">
        <f>SUM(E216)</f>
        <v>946200</v>
      </c>
      <c r="F215" s="98"/>
      <c r="I215" s="39"/>
    </row>
    <row r="216" spans="1:6" ht="26.25">
      <c r="A216" s="22" t="s">
        <v>456</v>
      </c>
      <c r="B216" s="29" t="s">
        <v>10</v>
      </c>
      <c r="C216" s="29" t="s">
        <v>457</v>
      </c>
      <c r="D216" s="29"/>
      <c r="E216" s="99">
        <f>E217</f>
        <v>946200</v>
      </c>
      <c r="F216" s="22"/>
    </row>
    <row r="217" spans="1:6" ht="39">
      <c r="A217" s="22" t="s">
        <v>11</v>
      </c>
      <c r="B217" s="29" t="s">
        <v>10</v>
      </c>
      <c r="C217" s="29" t="s">
        <v>457</v>
      </c>
      <c r="D217" s="29" t="s">
        <v>12</v>
      </c>
      <c r="E217" s="99">
        <v>946200</v>
      </c>
      <c r="F217" s="22" t="s">
        <v>458</v>
      </c>
    </row>
    <row r="218" spans="1:6" ht="39">
      <c r="A218" s="15" t="s">
        <v>459</v>
      </c>
      <c r="B218" s="15"/>
      <c r="C218" s="36" t="s">
        <v>460</v>
      </c>
      <c r="D218" s="36"/>
      <c r="E218" s="97">
        <f>SUM(E219)</f>
        <v>1143900</v>
      </c>
      <c r="F218" s="98"/>
    </row>
    <row r="219" spans="1:6" ht="26.25">
      <c r="A219" s="31" t="s">
        <v>461</v>
      </c>
      <c r="B219" s="78" t="s">
        <v>462</v>
      </c>
      <c r="C219" s="29" t="s">
        <v>463</v>
      </c>
      <c r="D219" s="78"/>
      <c r="E219" s="100">
        <f>SUM(E220)</f>
        <v>1143900</v>
      </c>
      <c r="F219" s="22"/>
    </row>
    <row r="220" spans="1:6" ht="26.25">
      <c r="A220" s="101" t="s">
        <v>11</v>
      </c>
      <c r="B220" s="78" t="s">
        <v>462</v>
      </c>
      <c r="C220" s="29" t="s">
        <v>463</v>
      </c>
      <c r="D220" s="78" t="s">
        <v>12</v>
      </c>
      <c r="E220" s="99">
        <f>E221+E222+E223+E224</f>
        <v>1143900</v>
      </c>
      <c r="F220" s="22"/>
    </row>
    <row r="221" spans="1:6" ht="15">
      <c r="A221" s="102"/>
      <c r="B221" s="78"/>
      <c r="C221" s="29"/>
      <c r="D221" s="78"/>
      <c r="E221" s="99">
        <v>97000</v>
      </c>
      <c r="F221" s="22" t="s">
        <v>464</v>
      </c>
    </row>
    <row r="222" spans="1:6" ht="26.25">
      <c r="A222" s="102"/>
      <c r="B222" s="78"/>
      <c r="C222" s="29"/>
      <c r="D222" s="78"/>
      <c r="E222" s="99">
        <v>500000</v>
      </c>
      <c r="F222" s="22" t="s">
        <v>465</v>
      </c>
    </row>
    <row r="223" spans="1:6" ht="15">
      <c r="A223" s="102"/>
      <c r="B223" s="78"/>
      <c r="C223" s="29"/>
      <c r="D223" s="78"/>
      <c r="E223" s="99">
        <v>376900</v>
      </c>
      <c r="F223" s="22" t="s">
        <v>466</v>
      </c>
    </row>
    <row r="224" spans="1:6" ht="15">
      <c r="A224" s="102"/>
      <c r="B224" s="78"/>
      <c r="C224" s="29"/>
      <c r="D224" s="78"/>
      <c r="E224" s="99">
        <v>170000</v>
      </c>
      <c r="F224" s="22" t="s">
        <v>467</v>
      </c>
    </row>
    <row r="225" spans="1:9" ht="66">
      <c r="A225" s="27" t="s">
        <v>468</v>
      </c>
      <c r="B225" s="103"/>
      <c r="C225" s="104" t="s">
        <v>469</v>
      </c>
      <c r="D225" s="104"/>
      <c r="E225" s="105">
        <f>SUM(E226+E228+E231)</f>
        <v>403100</v>
      </c>
      <c r="F225" s="98"/>
      <c r="I225" s="39"/>
    </row>
    <row r="226" spans="1:6" ht="15">
      <c r="A226" s="22" t="s">
        <v>470</v>
      </c>
      <c r="B226" s="29" t="s">
        <v>471</v>
      </c>
      <c r="C226" s="29" t="s">
        <v>472</v>
      </c>
      <c r="D226" s="29"/>
      <c r="E226" s="99">
        <f>E227</f>
        <v>91300</v>
      </c>
      <c r="F226" s="22"/>
    </row>
    <row r="227" spans="1:6" ht="39">
      <c r="A227" s="22" t="s">
        <v>473</v>
      </c>
      <c r="B227" s="29" t="s">
        <v>471</v>
      </c>
      <c r="C227" s="29" t="s">
        <v>472</v>
      </c>
      <c r="D227" s="29" t="s">
        <v>12</v>
      </c>
      <c r="E227" s="99">
        <v>91300</v>
      </c>
      <c r="F227" s="22" t="s">
        <v>474</v>
      </c>
    </row>
    <row r="228" spans="1:6" ht="26.25">
      <c r="A228" s="22" t="s">
        <v>475</v>
      </c>
      <c r="B228" s="29" t="s">
        <v>10</v>
      </c>
      <c r="C228" s="29" t="s">
        <v>476</v>
      </c>
      <c r="D228" s="29"/>
      <c r="E228" s="99">
        <f>E229+E230</f>
        <v>268740</v>
      </c>
      <c r="F228" s="22"/>
    </row>
    <row r="229" spans="1:6" ht="26.25">
      <c r="A229" s="28" t="s">
        <v>16</v>
      </c>
      <c r="B229" s="29" t="s">
        <v>10</v>
      </c>
      <c r="C229" s="29" t="s">
        <v>476</v>
      </c>
      <c r="D229" s="29" t="s">
        <v>178</v>
      </c>
      <c r="E229" s="99">
        <v>218740</v>
      </c>
      <c r="F229" s="22" t="s">
        <v>477</v>
      </c>
    </row>
    <row r="230" spans="1:6" ht="39">
      <c r="A230" s="28" t="s">
        <v>478</v>
      </c>
      <c r="B230" s="29" t="s">
        <v>10</v>
      </c>
      <c r="C230" s="29" t="s">
        <v>476</v>
      </c>
      <c r="D230" s="29" t="s">
        <v>479</v>
      </c>
      <c r="E230" s="99">
        <v>50000</v>
      </c>
      <c r="F230" s="22" t="s">
        <v>480</v>
      </c>
    </row>
    <row r="231" spans="1:6" ht="26.25">
      <c r="A231" s="22" t="s">
        <v>481</v>
      </c>
      <c r="B231" s="29" t="s">
        <v>10</v>
      </c>
      <c r="C231" s="29" t="s">
        <v>482</v>
      </c>
      <c r="D231" s="29"/>
      <c r="E231" s="99">
        <f>E232</f>
        <v>43060</v>
      </c>
      <c r="F231" s="22"/>
    </row>
    <row r="232" spans="1:6" ht="26.25">
      <c r="A232" s="22" t="s">
        <v>16</v>
      </c>
      <c r="B232" s="29" t="s">
        <v>10</v>
      </c>
      <c r="C232" s="29" t="s">
        <v>482</v>
      </c>
      <c r="D232" s="29" t="s">
        <v>178</v>
      </c>
      <c r="E232" s="99">
        <v>43060</v>
      </c>
      <c r="F232" s="22" t="s">
        <v>483</v>
      </c>
    </row>
    <row r="233" spans="1:9" ht="39">
      <c r="A233" s="15" t="s">
        <v>484</v>
      </c>
      <c r="B233" s="15"/>
      <c r="C233" s="36" t="s">
        <v>485</v>
      </c>
      <c r="D233" s="36"/>
      <c r="E233" s="97">
        <f>SUM(E234+E244+E250+E257+E260+E273)</f>
        <v>7046660</v>
      </c>
      <c r="F233" s="98"/>
      <c r="I233" s="39"/>
    </row>
    <row r="234" spans="1:6" ht="39">
      <c r="A234" s="22" t="s">
        <v>486</v>
      </c>
      <c r="B234" s="22"/>
      <c r="C234" s="29" t="s">
        <v>487</v>
      </c>
      <c r="D234" s="29"/>
      <c r="E234" s="106">
        <f>SUM(E235+E242)</f>
        <v>1289100</v>
      </c>
      <c r="F234" s="107"/>
    </row>
    <row r="235" spans="1:6" ht="39">
      <c r="A235" s="22" t="s">
        <v>488</v>
      </c>
      <c r="B235" s="29" t="s">
        <v>489</v>
      </c>
      <c r="C235" s="29" t="s">
        <v>490</v>
      </c>
      <c r="D235" s="29"/>
      <c r="E235" s="99">
        <f>E236</f>
        <v>705400</v>
      </c>
      <c r="F235" s="22"/>
    </row>
    <row r="236" spans="1:6" ht="39">
      <c r="A236" s="22" t="s">
        <v>473</v>
      </c>
      <c r="B236" s="29" t="s">
        <v>489</v>
      </c>
      <c r="C236" s="29" t="s">
        <v>490</v>
      </c>
      <c r="D236" s="29" t="s">
        <v>12</v>
      </c>
      <c r="E236" s="99">
        <f>SUM(E237:E241)</f>
        <v>705400</v>
      </c>
      <c r="F236" s="22"/>
    </row>
    <row r="237" spans="1:6" ht="15">
      <c r="A237" s="22"/>
      <c r="B237" s="29"/>
      <c r="C237" s="29"/>
      <c r="D237" s="29"/>
      <c r="E237" s="99">
        <v>45000</v>
      </c>
      <c r="F237" s="22" t="s">
        <v>491</v>
      </c>
    </row>
    <row r="238" spans="1:6" ht="26.25">
      <c r="A238" s="22"/>
      <c r="B238" s="29"/>
      <c r="C238" s="29"/>
      <c r="D238" s="29"/>
      <c r="E238" s="99">
        <v>325000</v>
      </c>
      <c r="F238" s="22" t="s">
        <v>492</v>
      </c>
    </row>
    <row r="239" spans="1:6" ht="26.25">
      <c r="A239" s="22"/>
      <c r="B239" s="29"/>
      <c r="C239" s="29"/>
      <c r="D239" s="29"/>
      <c r="E239" s="99">
        <v>220000</v>
      </c>
      <c r="F239" s="22" t="s">
        <v>493</v>
      </c>
    </row>
    <row r="240" spans="1:6" ht="26.25">
      <c r="A240" s="22"/>
      <c r="B240" s="29"/>
      <c r="C240" s="29"/>
      <c r="D240" s="29"/>
      <c r="E240" s="99">
        <v>110000</v>
      </c>
      <c r="F240" s="22" t="s">
        <v>494</v>
      </c>
    </row>
    <row r="241" spans="1:6" ht="26.25">
      <c r="A241" s="22"/>
      <c r="B241" s="29"/>
      <c r="C241" s="29"/>
      <c r="D241" s="29"/>
      <c r="E241" s="99">
        <v>5400</v>
      </c>
      <c r="F241" s="22" t="s">
        <v>495</v>
      </c>
    </row>
    <row r="242" spans="1:6" ht="39">
      <c r="A242" s="22" t="s">
        <v>734</v>
      </c>
      <c r="B242" s="29" t="s">
        <v>471</v>
      </c>
      <c r="C242" s="29" t="s">
        <v>496</v>
      </c>
      <c r="D242" s="29"/>
      <c r="E242" s="99">
        <f>E243</f>
        <v>583700</v>
      </c>
      <c r="F242" s="22"/>
    </row>
    <row r="243" spans="1:6" ht="26.25">
      <c r="A243" s="28" t="s">
        <v>184</v>
      </c>
      <c r="B243" s="29" t="s">
        <v>471</v>
      </c>
      <c r="C243" s="108" t="s">
        <v>496</v>
      </c>
      <c r="D243" s="29" t="s">
        <v>12</v>
      </c>
      <c r="E243" s="99">
        <v>583700</v>
      </c>
      <c r="F243" s="22" t="s">
        <v>735</v>
      </c>
    </row>
    <row r="244" spans="1:6" ht="26.25">
      <c r="A244" s="22" t="s">
        <v>497</v>
      </c>
      <c r="B244" s="22"/>
      <c r="C244" s="29" t="s">
        <v>498</v>
      </c>
      <c r="D244" s="29"/>
      <c r="E244" s="106">
        <f>SUM(E248+E245)</f>
        <v>1253290</v>
      </c>
      <c r="F244" s="107"/>
    </row>
    <row r="245" spans="1:6" ht="15">
      <c r="A245" s="22" t="s">
        <v>499</v>
      </c>
      <c r="B245" s="29" t="s">
        <v>500</v>
      </c>
      <c r="C245" s="29" t="s">
        <v>501</v>
      </c>
      <c r="D245" s="29"/>
      <c r="E245" s="99">
        <f>SUM(E246:E247)</f>
        <v>774000</v>
      </c>
      <c r="F245" s="22"/>
    </row>
    <row r="246" spans="1:6" ht="66">
      <c r="A246" s="22" t="s">
        <v>473</v>
      </c>
      <c r="B246" s="29" t="s">
        <v>500</v>
      </c>
      <c r="C246" s="29" t="s">
        <v>501</v>
      </c>
      <c r="D246" s="29" t="s">
        <v>12</v>
      </c>
      <c r="E246" s="99">
        <v>767000</v>
      </c>
      <c r="F246" s="22" t="s">
        <v>683</v>
      </c>
    </row>
    <row r="247" spans="1:6" ht="15">
      <c r="A247" s="22" t="s">
        <v>502</v>
      </c>
      <c r="B247" s="29" t="s">
        <v>500</v>
      </c>
      <c r="C247" s="29" t="s">
        <v>501</v>
      </c>
      <c r="D247" s="29" t="s">
        <v>503</v>
      </c>
      <c r="E247" s="99">
        <v>7000</v>
      </c>
      <c r="F247" s="22" t="s">
        <v>504</v>
      </c>
    </row>
    <row r="248" spans="1:6" ht="26.25">
      <c r="A248" s="22" t="s">
        <v>505</v>
      </c>
      <c r="B248" s="29" t="s">
        <v>500</v>
      </c>
      <c r="C248" s="29" t="s">
        <v>506</v>
      </c>
      <c r="D248" s="29"/>
      <c r="E248" s="100">
        <f>E249</f>
        <v>479290</v>
      </c>
      <c r="F248" s="22"/>
    </row>
    <row r="249" spans="1:6" ht="39">
      <c r="A249" s="22" t="s">
        <v>473</v>
      </c>
      <c r="B249" s="29" t="s">
        <v>500</v>
      </c>
      <c r="C249" s="29" t="s">
        <v>506</v>
      </c>
      <c r="D249" s="29" t="s">
        <v>12</v>
      </c>
      <c r="E249" s="109">
        <v>479290</v>
      </c>
      <c r="F249" s="22" t="s">
        <v>507</v>
      </c>
    </row>
    <row r="250" spans="1:6" ht="26.25">
      <c r="A250" s="22" t="s">
        <v>508</v>
      </c>
      <c r="B250" s="22"/>
      <c r="C250" s="29" t="s">
        <v>509</v>
      </c>
      <c r="D250" s="29"/>
      <c r="E250" s="106">
        <f>SUM(E251)</f>
        <v>257000</v>
      </c>
      <c r="F250" s="107"/>
    </row>
    <row r="251" spans="1:6" ht="26.25">
      <c r="A251" s="110" t="s">
        <v>510</v>
      </c>
      <c r="B251" s="29" t="s">
        <v>511</v>
      </c>
      <c r="C251" s="29" t="s">
        <v>512</v>
      </c>
      <c r="D251" s="29"/>
      <c r="E251" s="100">
        <f>E252+E256</f>
        <v>257000</v>
      </c>
      <c r="F251" s="22"/>
    </row>
    <row r="252" spans="1:6" ht="39">
      <c r="A252" s="22" t="s">
        <v>473</v>
      </c>
      <c r="B252" s="29" t="s">
        <v>511</v>
      </c>
      <c r="C252" s="29" t="s">
        <v>512</v>
      </c>
      <c r="D252" s="29" t="s">
        <v>12</v>
      </c>
      <c r="E252" s="100">
        <f>SUM(E253:E255)</f>
        <v>117000</v>
      </c>
      <c r="F252" s="22"/>
    </row>
    <row r="253" spans="1:6" ht="39">
      <c r="A253" s="22"/>
      <c r="B253" s="29"/>
      <c r="C253" s="29"/>
      <c r="D253" s="29"/>
      <c r="E253" s="100">
        <v>10000</v>
      </c>
      <c r="F253" s="22" t="s">
        <v>684</v>
      </c>
    </row>
    <row r="254" spans="1:6" ht="26.25">
      <c r="A254" s="22"/>
      <c r="B254" s="29"/>
      <c r="C254" s="29"/>
      <c r="D254" s="29"/>
      <c r="E254" s="100">
        <v>100000</v>
      </c>
      <c r="F254" s="22" t="s">
        <v>513</v>
      </c>
    </row>
    <row r="255" spans="1:6" ht="15">
      <c r="A255" s="22"/>
      <c r="B255" s="29"/>
      <c r="C255" s="29"/>
      <c r="D255" s="29"/>
      <c r="E255" s="100">
        <v>7000</v>
      </c>
      <c r="F255" s="22" t="s">
        <v>685</v>
      </c>
    </row>
    <row r="256" spans="1:6" ht="15">
      <c r="A256" s="22" t="s">
        <v>502</v>
      </c>
      <c r="B256" s="29" t="s">
        <v>511</v>
      </c>
      <c r="C256" s="29" t="s">
        <v>512</v>
      </c>
      <c r="D256" s="29" t="s">
        <v>503</v>
      </c>
      <c r="E256" s="100">
        <v>140000</v>
      </c>
      <c r="F256" s="22" t="s">
        <v>686</v>
      </c>
    </row>
    <row r="257" spans="1:6" ht="26.25">
      <c r="A257" s="22" t="s">
        <v>514</v>
      </c>
      <c r="B257" s="31"/>
      <c r="C257" s="111" t="s">
        <v>515</v>
      </c>
      <c r="D257" s="111"/>
      <c r="E257" s="106">
        <f>SUM(E258)</f>
        <v>231000</v>
      </c>
      <c r="F257" s="107"/>
    </row>
    <row r="258" spans="1:6" ht="15">
      <c r="A258" s="22" t="s">
        <v>516</v>
      </c>
      <c r="B258" s="29" t="s">
        <v>517</v>
      </c>
      <c r="C258" s="29" t="s">
        <v>518</v>
      </c>
      <c r="D258" s="29"/>
      <c r="E258" s="99">
        <f>E259</f>
        <v>231000</v>
      </c>
      <c r="F258" s="22"/>
    </row>
    <row r="259" spans="1:6" ht="26.25">
      <c r="A259" s="28" t="s">
        <v>184</v>
      </c>
      <c r="B259" s="29" t="s">
        <v>517</v>
      </c>
      <c r="C259" s="29" t="s">
        <v>518</v>
      </c>
      <c r="D259" s="29" t="s">
        <v>12</v>
      </c>
      <c r="E259" s="99">
        <v>231000</v>
      </c>
      <c r="F259" s="22" t="s">
        <v>687</v>
      </c>
    </row>
    <row r="260" spans="1:6" ht="26.25">
      <c r="A260" s="22" t="s">
        <v>519</v>
      </c>
      <c r="B260" s="31"/>
      <c r="C260" s="111" t="s">
        <v>520</v>
      </c>
      <c r="D260" s="111"/>
      <c r="E260" s="106">
        <f>SUM(E261+E269)</f>
        <v>2182670</v>
      </c>
      <c r="F260" s="107"/>
    </row>
    <row r="261" spans="1:6" ht="15">
      <c r="A261" s="22" t="s">
        <v>521</v>
      </c>
      <c r="B261" s="29" t="s">
        <v>517</v>
      </c>
      <c r="C261" s="29" t="s">
        <v>522</v>
      </c>
      <c r="D261" s="29"/>
      <c r="E261" s="99">
        <f>E262</f>
        <v>1756470</v>
      </c>
      <c r="F261" s="22"/>
    </row>
    <row r="262" spans="1:6" ht="26.25">
      <c r="A262" s="28" t="s">
        <v>184</v>
      </c>
      <c r="B262" s="29" t="s">
        <v>517</v>
      </c>
      <c r="C262" s="29" t="s">
        <v>522</v>
      </c>
      <c r="D262" s="29" t="s">
        <v>12</v>
      </c>
      <c r="E262" s="99">
        <f>SUM(E263+E264)</f>
        <v>1756470</v>
      </c>
      <c r="F262" s="22"/>
    </row>
    <row r="263" spans="1:6" ht="15">
      <c r="A263" s="22"/>
      <c r="B263" s="29"/>
      <c r="C263" s="29"/>
      <c r="D263" s="29"/>
      <c r="E263" s="99">
        <v>620130</v>
      </c>
      <c r="F263" s="22" t="s">
        <v>523</v>
      </c>
    </row>
    <row r="264" spans="1:6" ht="15">
      <c r="A264" s="22"/>
      <c r="B264" s="29"/>
      <c r="C264" s="29"/>
      <c r="D264" s="29"/>
      <c r="E264" s="99">
        <f>SUM(E265:E268)</f>
        <v>1136340</v>
      </c>
      <c r="F264" s="22"/>
    </row>
    <row r="265" spans="1:6" ht="15">
      <c r="A265" s="22"/>
      <c r="B265" s="29"/>
      <c r="C265" s="29"/>
      <c r="D265" s="29"/>
      <c r="E265" s="99">
        <v>313500</v>
      </c>
      <c r="F265" s="22" t="s">
        <v>524</v>
      </c>
    </row>
    <row r="266" spans="1:6" ht="92.25">
      <c r="A266" s="22"/>
      <c r="B266" s="29"/>
      <c r="C266" s="29"/>
      <c r="D266" s="29"/>
      <c r="E266" s="99">
        <v>403840</v>
      </c>
      <c r="F266" s="22" t="s">
        <v>525</v>
      </c>
    </row>
    <row r="267" spans="1:6" ht="15">
      <c r="A267" s="22"/>
      <c r="B267" s="29"/>
      <c r="C267" s="29"/>
      <c r="D267" s="29"/>
      <c r="E267" s="99">
        <v>19000</v>
      </c>
      <c r="F267" s="22" t="s">
        <v>689</v>
      </c>
    </row>
    <row r="268" spans="1:6" ht="15">
      <c r="A268" s="22"/>
      <c r="B268" s="29"/>
      <c r="C268" s="29"/>
      <c r="D268" s="29"/>
      <c r="E268" s="99">
        <v>400000</v>
      </c>
      <c r="F268" s="22" t="s">
        <v>688</v>
      </c>
    </row>
    <row r="269" spans="1:6" ht="15">
      <c r="A269" s="22" t="s">
        <v>526</v>
      </c>
      <c r="B269" s="29" t="s">
        <v>527</v>
      </c>
      <c r="C269" s="29" t="s">
        <v>528</v>
      </c>
      <c r="D269" s="29"/>
      <c r="E269" s="99">
        <f>E270</f>
        <v>426200</v>
      </c>
      <c r="F269" s="22"/>
    </row>
    <row r="270" spans="1:6" ht="26.25">
      <c r="A270" s="28" t="s">
        <v>184</v>
      </c>
      <c r="B270" s="29" t="s">
        <v>527</v>
      </c>
      <c r="C270" s="29" t="s">
        <v>528</v>
      </c>
      <c r="D270" s="29" t="s">
        <v>12</v>
      </c>
      <c r="E270" s="99">
        <f>SUM(E271:E272)</f>
        <v>426200</v>
      </c>
      <c r="F270" s="22"/>
    </row>
    <row r="271" spans="1:6" ht="39">
      <c r="A271" s="22"/>
      <c r="B271" s="29"/>
      <c r="C271" s="29"/>
      <c r="D271" s="29"/>
      <c r="E271" s="99">
        <v>28000</v>
      </c>
      <c r="F271" s="22" t="s">
        <v>529</v>
      </c>
    </row>
    <row r="272" spans="1:6" ht="39">
      <c r="A272" s="22"/>
      <c r="B272" s="29"/>
      <c r="C272" s="29"/>
      <c r="D272" s="29"/>
      <c r="E272" s="99">
        <v>398200</v>
      </c>
      <c r="F272" s="22" t="s">
        <v>690</v>
      </c>
    </row>
    <row r="273" spans="1:6" ht="39">
      <c r="A273" s="22" t="s">
        <v>530</v>
      </c>
      <c r="B273" s="31"/>
      <c r="C273" s="111" t="s">
        <v>531</v>
      </c>
      <c r="D273" s="111"/>
      <c r="E273" s="106">
        <f>SUM(E274)</f>
        <v>1833600</v>
      </c>
      <c r="F273" s="107"/>
    </row>
    <row r="274" spans="1:6" ht="39">
      <c r="A274" s="22" t="s">
        <v>532</v>
      </c>
      <c r="B274" s="29" t="s">
        <v>533</v>
      </c>
      <c r="C274" s="111" t="s">
        <v>534</v>
      </c>
      <c r="D274" s="29"/>
      <c r="E274" s="100">
        <f>E275+E279</f>
        <v>1833600</v>
      </c>
      <c r="F274" s="22"/>
    </row>
    <row r="275" spans="1:6" ht="39">
      <c r="A275" s="22" t="s">
        <v>181</v>
      </c>
      <c r="B275" s="29" t="s">
        <v>533</v>
      </c>
      <c r="C275" s="111" t="s">
        <v>534</v>
      </c>
      <c r="D275" s="29" t="s">
        <v>17</v>
      </c>
      <c r="E275" s="100">
        <f>SUM(E276:E278)</f>
        <v>1600600</v>
      </c>
      <c r="F275" s="22"/>
    </row>
    <row r="276" spans="1:6" ht="15">
      <c r="A276" s="22"/>
      <c r="B276" s="29"/>
      <c r="C276" s="111"/>
      <c r="D276" s="29"/>
      <c r="E276" s="100">
        <v>1200262</v>
      </c>
      <c r="F276" s="22" t="s">
        <v>535</v>
      </c>
    </row>
    <row r="277" spans="1:6" ht="15">
      <c r="A277" s="22"/>
      <c r="B277" s="29"/>
      <c r="C277" s="111"/>
      <c r="D277" s="29"/>
      <c r="E277" s="100">
        <v>40000</v>
      </c>
      <c r="F277" s="22" t="s">
        <v>536</v>
      </c>
    </row>
    <row r="278" spans="1:6" ht="15">
      <c r="A278" s="22"/>
      <c r="B278" s="29"/>
      <c r="C278" s="111"/>
      <c r="D278" s="29"/>
      <c r="E278" s="100">
        <v>360338</v>
      </c>
      <c r="F278" s="22" t="s">
        <v>19</v>
      </c>
    </row>
    <row r="279" spans="1:6" ht="39">
      <c r="A279" s="22" t="s">
        <v>182</v>
      </c>
      <c r="B279" s="29" t="s">
        <v>533</v>
      </c>
      <c r="C279" s="111" t="s">
        <v>534</v>
      </c>
      <c r="D279" s="29" t="s">
        <v>12</v>
      </c>
      <c r="E279" s="99">
        <f>SUM(E280+E284)</f>
        <v>233000</v>
      </c>
      <c r="F279" s="22"/>
    </row>
    <row r="280" spans="1:6" ht="15" hidden="1">
      <c r="A280" s="22"/>
      <c r="B280" s="29"/>
      <c r="C280" s="111"/>
      <c r="D280" s="29"/>
      <c r="E280" s="99">
        <f>SUM(E281:E283)</f>
        <v>114000</v>
      </c>
      <c r="F280" s="22"/>
    </row>
    <row r="281" spans="1:6" ht="15">
      <c r="A281" s="22"/>
      <c r="B281" s="29"/>
      <c r="C281" s="111"/>
      <c r="D281" s="29"/>
      <c r="E281" s="99">
        <v>42000</v>
      </c>
      <c r="F281" s="22" t="s">
        <v>697</v>
      </c>
    </row>
    <row r="282" spans="1:6" ht="15">
      <c r="A282" s="22"/>
      <c r="B282" s="29"/>
      <c r="C282" s="111"/>
      <c r="D282" s="29"/>
      <c r="E282" s="99">
        <v>60000</v>
      </c>
      <c r="F282" s="22" t="s">
        <v>696</v>
      </c>
    </row>
    <row r="283" spans="1:6" ht="15">
      <c r="A283" s="22"/>
      <c r="B283" s="29"/>
      <c r="C283" s="111"/>
      <c r="D283" s="29"/>
      <c r="E283" s="99">
        <v>12000</v>
      </c>
      <c r="F283" s="22" t="s">
        <v>695</v>
      </c>
    </row>
    <row r="284" spans="1:6" ht="15" hidden="1">
      <c r="A284" s="22"/>
      <c r="B284" s="29"/>
      <c r="C284" s="111"/>
      <c r="D284" s="29"/>
      <c r="E284" s="99">
        <f>SUM(E285:E289)</f>
        <v>119000</v>
      </c>
      <c r="F284" s="37" t="s">
        <v>682</v>
      </c>
    </row>
    <row r="285" spans="1:6" ht="15">
      <c r="A285" s="22"/>
      <c r="B285" s="29"/>
      <c r="C285" s="111"/>
      <c r="D285" s="29"/>
      <c r="E285" s="99">
        <v>26000</v>
      </c>
      <c r="F285" s="22" t="s">
        <v>694</v>
      </c>
    </row>
    <row r="286" spans="1:6" ht="15">
      <c r="A286" s="22"/>
      <c r="B286" s="29"/>
      <c r="C286" s="111"/>
      <c r="D286" s="29"/>
      <c r="E286" s="99">
        <v>13000</v>
      </c>
      <c r="F286" s="22" t="s">
        <v>698</v>
      </c>
    </row>
    <row r="287" spans="1:6" ht="15">
      <c r="A287" s="22"/>
      <c r="B287" s="111"/>
      <c r="C287" s="111"/>
      <c r="D287" s="112"/>
      <c r="E287" s="113">
        <v>10000</v>
      </c>
      <c r="F287" s="22" t="s">
        <v>691</v>
      </c>
    </row>
    <row r="288" spans="1:6" ht="15">
      <c r="A288" s="22"/>
      <c r="B288" s="111"/>
      <c r="C288" s="111"/>
      <c r="D288" s="112"/>
      <c r="E288" s="113">
        <v>30000</v>
      </c>
      <c r="F288" s="22" t="s">
        <v>692</v>
      </c>
    </row>
    <row r="289" spans="1:6" ht="15">
      <c r="A289" s="22"/>
      <c r="B289" s="111"/>
      <c r="C289" s="111"/>
      <c r="D289" s="112"/>
      <c r="E289" s="114">
        <v>40000</v>
      </c>
      <c r="F289" s="22" t="s">
        <v>693</v>
      </c>
    </row>
    <row r="290" spans="1:9" ht="39">
      <c r="A290" s="15" t="s">
        <v>144</v>
      </c>
      <c r="B290" s="115"/>
      <c r="C290" s="116" t="s">
        <v>3</v>
      </c>
      <c r="D290" s="117"/>
      <c r="E290" s="105">
        <f>SUM(E291+E333+E345+E348+E351+E354)</f>
        <v>95109300</v>
      </c>
      <c r="F290" s="98"/>
      <c r="I290" s="39"/>
    </row>
    <row r="291" spans="1:6" ht="39">
      <c r="A291" s="22" t="s">
        <v>145</v>
      </c>
      <c r="B291" s="22"/>
      <c r="C291" s="29" t="s">
        <v>4</v>
      </c>
      <c r="D291" s="29"/>
      <c r="E291" s="106">
        <f>SUM(E292+E314+E318)</f>
        <v>39330200</v>
      </c>
      <c r="F291" s="107"/>
    </row>
    <row r="292" spans="1:6" ht="26.25">
      <c r="A292" s="118" t="s">
        <v>21</v>
      </c>
      <c r="B292" s="29" t="s">
        <v>22</v>
      </c>
      <c r="C292" s="29" t="s">
        <v>23</v>
      </c>
      <c r="D292" s="29"/>
      <c r="E292" s="99">
        <f>SUM(E293+E296+E313)</f>
        <v>16732800</v>
      </c>
      <c r="F292" s="22"/>
    </row>
    <row r="293" spans="1:6" ht="39">
      <c r="A293" s="22" t="s">
        <v>181</v>
      </c>
      <c r="B293" s="29" t="s">
        <v>22</v>
      </c>
      <c r="C293" s="29" t="s">
        <v>23</v>
      </c>
      <c r="D293" s="29" t="s">
        <v>17</v>
      </c>
      <c r="E293" s="99">
        <f>SUM(E294:E295)</f>
        <v>15642283</v>
      </c>
      <c r="F293" s="22"/>
    </row>
    <row r="294" spans="1:6" ht="15">
      <c r="A294" s="118"/>
      <c r="B294" s="29"/>
      <c r="C294" s="29"/>
      <c r="D294" s="29"/>
      <c r="E294" s="99">
        <v>15542283</v>
      </c>
      <c r="F294" s="22" t="s">
        <v>252</v>
      </c>
    </row>
    <row r="295" spans="1:6" ht="26.25">
      <c r="A295" s="118"/>
      <c r="B295" s="29"/>
      <c r="C295" s="29"/>
      <c r="D295" s="29"/>
      <c r="E295" s="99">
        <v>100000</v>
      </c>
      <c r="F295" s="22" t="s">
        <v>280</v>
      </c>
    </row>
    <row r="296" spans="1:6" ht="39">
      <c r="A296" s="22" t="s">
        <v>182</v>
      </c>
      <c r="B296" s="29" t="s">
        <v>22</v>
      </c>
      <c r="C296" s="29" t="s">
        <v>23</v>
      </c>
      <c r="D296" s="29" t="s">
        <v>12</v>
      </c>
      <c r="E296" s="99">
        <f>SUM(E297+E305)</f>
        <v>1090517</v>
      </c>
      <c r="F296" s="22"/>
    </row>
    <row r="297" spans="1:6" ht="15">
      <c r="A297" s="22"/>
      <c r="B297" s="29"/>
      <c r="C297" s="29"/>
      <c r="D297" s="29"/>
      <c r="E297" s="99">
        <f>SUM(E298:E304)</f>
        <v>587000</v>
      </c>
      <c r="F297" s="22"/>
    </row>
    <row r="298" spans="1:6" ht="15">
      <c r="A298" s="22"/>
      <c r="B298" s="29"/>
      <c r="C298" s="29"/>
      <c r="D298" s="29"/>
      <c r="E298" s="99">
        <v>42000</v>
      </c>
      <c r="F298" s="22" t="s">
        <v>230</v>
      </c>
    </row>
    <row r="299" spans="1:6" ht="15">
      <c r="A299" s="22"/>
      <c r="B299" s="29"/>
      <c r="C299" s="29"/>
      <c r="D299" s="29"/>
      <c r="E299" s="99">
        <v>205000</v>
      </c>
      <c r="F299" s="22" t="s">
        <v>24</v>
      </c>
    </row>
    <row r="300" spans="1:6" ht="15">
      <c r="A300" s="22"/>
      <c r="B300" s="29"/>
      <c r="C300" s="29"/>
      <c r="D300" s="29"/>
      <c r="E300" s="99">
        <v>96000</v>
      </c>
      <c r="F300" s="22" t="s">
        <v>25</v>
      </c>
    </row>
    <row r="301" spans="1:6" ht="15">
      <c r="A301" s="22"/>
      <c r="B301" s="29"/>
      <c r="C301" s="29"/>
      <c r="D301" s="29"/>
      <c r="E301" s="99">
        <v>5000</v>
      </c>
      <c r="F301" s="22" t="s">
        <v>26</v>
      </c>
    </row>
    <row r="302" spans="1:6" ht="15">
      <c r="A302" s="22"/>
      <c r="B302" s="29"/>
      <c r="C302" s="29"/>
      <c r="D302" s="29"/>
      <c r="E302" s="99">
        <v>50000</v>
      </c>
      <c r="F302" s="22" t="s">
        <v>281</v>
      </c>
    </row>
    <row r="303" spans="1:6" ht="26.25">
      <c r="A303" s="22"/>
      <c r="B303" s="29"/>
      <c r="C303" s="29"/>
      <c r="D303" s="29"/>
      <c r="E303" s="99">
        <v>150000</v>
      </c>
      <c r="F303" s="22" t="s">
        <v>282</v>
      </c>
    </row>
    <row r="304" spans="1:7" ht="15">
      <c r="A304" s="22"/>
      <c r="B304" s="29"/>
      <c r="C304" s="29"/>
      <c r="D304" s="29"/>
      <c r="E304" s="99">
        <v>39000</v>
      </c>
      <c r="F304" s="22" t="s">
        <v>27</v>
      </c>
      <c r="G304" s="45"/>
    </row>
    <row r="305" spans="1:70" s="6" customFormat="1" ht="15">
      <c r="A305" s="22"/>
      <c r="B305" s="29"/>
      <c r="C305" s="29"/>
      <c r="D305" s="29"/>
      <c r="E305" s="99">
        <f>SUM(E306:E312)</f>
        <v>503517</v>
      </c>
      <c r="F305" s="22"/>
      <c r="G305" s="38"/>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c r="AY305" s="7"/>
      <c r="AZ305" s="7"/>
      <c r="BA305" s="7"/>
      <c r="BB305" s="7"/>
      <c r="BC305" s="7"/>
      <c r="BD305" s="7"/>
      <c r="BE305" s="7"/>
      <c r="BF305" s="7"/>
      <c r="BG305" s="7"/>
      <c r="BH305" s="7"/>
      <c r="BI305" s="7"/>
      <c r="BJ305" s="7"/>
      <c r="BK305" s="7"/>
      <c r="BL305" s="7"/>
      <c r="BM305" s="7"/>
      <c r="BN305" s="7"/>
      <c r="BO305" s="7"/>
      <c r="BP305" s="7"/>
      <c r="BQ305" s="7"/>
      <c r="BR305" s="7"/>
    </row>
    <row r="306" spans="1:7" s="7" customFormat="1" ht="15">
      <c r="A306" s="22"/>
      <c r="B306" s="29"/>
      <c r="C306" s="29"/>
      <c r="D306" s="29"/>
      <c r="E306" s="99">
        <v>35600</v>
      </c>
      <c r="F306" s="22" t="s">
        <v>283</v>
      </c>
      <c r="G306" s="45"/>
    </row>
    <row r="307" spans="1:7" s="7" customFormat="1" ht="15">
      <c r="A307" s="22"/>
      <c r="B307" s="29"/>
      <c r="C307" s="29"/>
      <c r="D307" s="29"/>
      <c r="E307" s="99">
        <v>15000</v>
      </c>
      <c r="F307" s="22" t="s">
        <v>28</v>
      </c>
      <c r="G307" s="45"/>
    </row>
    <row r="308" spans="1:7" s="7" customFormat="1" ht="15">
      <c r="A308" s="22"/>
      <c r="B308" s="29"/>
      <c r="C308" s="29"/>
      <c r="D308" s="29"/>
      <c r="E308" s="99">
        <v>35000</v>
      </c>
      <c r="F308" s="22" t="s">
        <v>30</v>
      </c>
      <c r="G308" s="45"/>
    </row>
    <row r="309" spans="1:7" s="7" customFormat="1" ht="15">
      <c r="A309" s="22"/>
      <c r="B309" s="29"/>
      <c r="C309" s="29"/>
      <c r="D309" s="29"/>
      <c r="E309" s="99">
        <v>9000</v>
      </c>
      <c r="F309" s="22" t="s">
        <v>231</v>
      </c>
      <c r="G309" s="45"/>
    </row>
    <row r="310" spans="1:7" s="7" customFormat="1" ht="15">
      <c r="A310" s="22"/>
      <c r="B310" s="29"/>
      <c r="C310" s="29"/>
      <c r="D310" s="29"/>
      <c r="E310" s="99">
        <v>30000</v>
      </c>
      <c r="F310" s="22" t="s">
        <v>284</v>
      </c>
      <c r="G310" s="45"/>
    </row>
    <row r="311" spans="1:7" s="7" customFormat="1" ht="26.25">
      <c r="A311" s="22"/>
      <c r="B311" s="29"/>
      <c r="C311" s="29"/>
      <c r="D311" s="29"/>
      <c r="E311" s="99">
        <v>43917</v>
      </c>
      <c r="F311" s="22" t="s">
        <v>285</v>
      </c>
      <c r="G311" s="45"/>
    </row>
    <row r="312" spans="1:7" s="7" customFormat="1" ht="15">
      <c r="A312" s="22"/>
      <c r="B312" s="29"/>
      <c r="C312" s="29"/>
      <c r="D312" s="29"/>
      <c r="E312" s="99">
        <v>335000</v>
      </c>
      <c r="F312" s="22" t="s">
        <v>286</v>
      </c>
      <c r="G312" s="45"/>
    </row>
    <row r="313" spans="1:7" s="7" customFormat="1" ht="15">
      <c r="A313" s="22"/>
      <c r="B313" s="29"/>
      <c r="C313" s="29"/>
      <c r="D313" s="29"/>
      <c r="E313" s="99"/>
      <c r="F313" s="22"/>
      <c r="G313" s="45"/>
    </row>
    <row r="314" spans="1:7" s="7" customFormat="1" ht="26.25">
      <c r="A314" s="118" t="s">
        <v>32</v>
      </c>
      <c r="B314" s="29" t="s">
        <v>22</v>
      </c>
      <c r="C314" s="29" t="s">
        <v>33</v>
      </c>
      <c r="D314" s="29"/>
      <c r="E314" s="99">
        <f>SUM(E315)</f>
        <v>1903900</v>
      </c>
      <c r="F314" s="22"/>
      <c r="G314" s="45"/>
    </row>
    <row r="315" spans="1:7" s="7" customFormat="1" ht="39">
      <c r="A315" s="22" t="s">
        <v>181</v>
      </c>
      <c r="B315" s="29" t="s">
        <v>22</v>
      </c>
      <c r="C315" s="29" t="s">
        <v>33</v>
      </c>
      <c r="D315" s="29" t="s">
        <v>17</v>
      </c>
      <c r="E315" s="99">
        <f>SUM(E316:E317)</f>
        <v>1903900</v>
      </c>
      <c r="F315" s="22"/>
      <c r="G315" s="45"/>
    </row>
    <row r="316" spans="1:7" s="7" customFormat="1" ht="15">
      <c r="A316" s="118"/>
      <c r="B316" s="29"/>
      <c r="C316" s="29"/>
      <c r="D316" s="29"/>
      <c r="E316" s="100">
        <v>1900900</v>
      </c>
      <c r="F316" s="22" t="s">
        <v>252</v>
      </c>
      <c r="G316" s="45"/>
    </row>
    <row r="317" spans="1:7" s="7" customFormat="1" ht="15">
      <c r="A317" s="118"/>
      <c r="B317" s="29"/>
      <c r="C317" s="29"/>
      <c r="D317" s="29"/>
      <c r="E317" s="100">
        <v>3000</v>
      </c>
      <c r="F317" s="22" t="s">
        <v>287</v>
      </c>
      <c r="G317" s="45"/>
    </row>
    <row r="318" spans="1:7" s="7" customFormat="1" ht="26.25">
      <c r="A318" s="22" t="s">
        <v>34</v>
      </c>
      <c r="B318" s="29" t="s">
        <v>22</v>
      </c>
      <c r="C318" s="29" t="s">
        <v>35</v>
      </c>
      <c r="D318" s="29"/>
      <c r="E318" s="100">
        <f>E319+E323</f>
        <v>20693500</v>
      </c>
      <c r="F318" s="22"/>
      <c r="G318" s="45"/>
    </row>
    <row r="319" spans="1:7" s="7" customFormat="1" ht="39">
      <c r="A319" s="22" t="s">
        <v>181</v>
      </c>
      <c r="B319" s="29" t="s">
        <v>22</v>
      </c>
      <c r="C319" s="29" t="s">
        <v>35</v>
      </c>
      <c r="D319" s="29" t="s">
        <v>17</v>
      </c>
      <c r="E319" s="100">
        <f>SUM(E320:E322)</f>
        <v>19993274</v>
      </c>
      <c r="F319" s="22"/>
      <c r="G319" s="45"/>
    </row>
    <row r="320" spans="1:70" s="6" customFormat="1" ht="15">
      <c r="A320" s="118"/>
      <c r="B320" s="29"/>
      <c r="C320" s="29"/>
      <c r="D320" s="29"/>
      <c r="E320" s="100">
        <v>15355773</v>
      </c>
      <c r="F320" s="22" t="s">
        <v>18</v>
      </c>
      <c r="G320" s="38"/>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c r="AY320" s="7"/>
      <c r="AZ320" s="7"/>
      <c r="BA320" s="7"/>
      <c r="BB320" s="7"/>
      <c r="BC320" s="7"/>
      <c r="BD320" s="7"/>
      <c r="BE320" s="7"/>
      <c r="BF320" s="7"/>
      <c r="BG320" s="7"/>
      <c r="BH320" s="7"/>
      <c r="BI320" s="7"/>
      <c r="BJ320" s="7"/>
      <c r="BK320" s="7"/>
      <c r="BL320" s="7"/>
      <c r="BM320" s="7"/>
      <c r="BN320" s="7"/>
      <c r="BO320" s="7"/>
      <c r="BP320" s="7"/>
      <c r="BQ320" s="7"/>
      <c r="BR320" s="7"/>
    </row>
    <row r="321" spans="1:7" ht="15">
      <c r="A321" s="118"/>
      <c r="B321" s="29"/>
      <c r="C321" s="29"/>
      <c r="D321" s="29"/>
      <c r="E321" s="100">
        <v>58</v>
      </c>
      <c r="F321" s="22" t="s">
        <v>62</v>
      </c>
      <c r="G321" s="45"/>
    </row>
    <row r="322" spans="1:7" ht="15">
      <c r="A322" s="118"/>
      <c r="B322" s="29"/>
      <c r="C322" s="29"/>
      <c r="D322" s="29"/>
      <c r="E322" s="100">
        <v>4637443</v>
      </c>
      <c r="F322" s="22" t="s">
        <v>19</v>
      </c>
      <c r="G322" s="45"/>
    </row>
    <row r="323" spans="1:6" ht="39">
      <c r="A323" s="22" t="s">
        <v>182</v>
      </c>
      <c r="B323" s="29" t="s">
        <v>22</v>
      </c>
      <c r="C323" s="29" t="s">
        <v>35</v>
      </c>
      <c r="D323" s="29" t="s">
        <v>12</v>
      </c>
      <c r="E323" s="100">
        <f>SUM(E324+E329)</f>
        <v>700226</v>
      </c>
      <c r="F323" s="22"/>
    </row>
    <row r="324" spans="1:6" ht="15">
      <c r="A324" s="22"/>
      <c r="B324" s="29"/>
      <c r="C324" s="29"/>
      <c r="D324" s="29"/>
      <c r="E324" s="100">
        <f>SUM(E325:E328)</f>
        <v>331400</v>
      </c>
      <c r="F324" s="22"/>
    </row>
    <row r="325" spans="1:6" ht="15">
      <c r="A325" s="22"/>
      <c r="B325" s="29"/>
      <c r="C325" s="29"/>
      <c r="D325" s="29"/>
      <c r="E325" s="100">
        <v>65000</v>
      </c>
      <c r="F325" s="22" t="s">
        <v>36</v>
      </c>
    </row>
    <row r="326" spans="1:6" ht="15">
      <c r="A326" s="22"/>
      <c r="B326" s="29"/>
      <c r="C326" s="29"/>
      <c r="D326" s="29"/>
      <c r="E326" s="100">
        <v>171100</v>
      </c>
      <c r="F326" s="22" t="s">
        <v>37</v>
      </c>
    </row>
    <row r="327" spans="1:6" ht="15">
      <c r="A327" s="22"/>
      <c r="B327" s="29"/>
      <c r="C327" s="29"/>
      <c r="D327" s="29"/>
      <c r="E327" s="100">
        <v>39000</v>
      </c>
      <c r="F327" s="22" t="s">
        <v>38</v>
      </c>
    </row>
    <row r="328" spans="1:6" ht="15">
      <c r="A328" s="22"/>
      <c r="B328" s="29"/>
      <c r="C328" s="29"/>
      <c r="D328" s="29"/>
      <c r="E328" s="100">
        <v>56300</v>
      </c>
      <c r="F328" s="22" t="s">
        <v>253</v>
      </c>
    </row>
    <row r="329" spans="1:6" ht="15">
      <c r="A329" s="22"/>
      <c r="B329" s="29"/>
      <c r="C329" s="29"/>
      <c r="D329" s="29"/>
      <c r="E329" s="100">
        <f>SUM(E330:E332)</f>
        <v>368826</v>
      </c>
      <c r="F329" s="22"/>
    </row>
    <row r="330" spans="1:6" ht="15">
      <c r="A330" s="22"/>
      <c r="B330" s="29"/>
      <c r="C330" s="29"/>
      <c r="D330" s="29"/>
      <c r="E330" s="100">
        <v>71186</v>
      </c>
      <c r="F330" s="22" t="s">
        <v>39</v>
      </c>
    </row>
    <row r="331" spans="1:6" ht="15">
      <c r="A331" s="22"/>
      <c r="B331" s="29"/>
      <c r="C331" s="29"/>
      <c r="D331" s="29"/>
      <c r="E331" s="100">
        <v>5719</v>
      </c>
      <c r="F331" s="22" t="s">
        <v>40</v>
      </c>
    </row>
    <row r="332" spans="1:6" ht="26.25">
      <c r="A332" s="22"/>
      <c r="B332" s="29"/>
      <c r="C332" s="29"/>
      <c r="D332" s="29"/>
      <c r="E332" s="100">
        <v>291921</v>
      </c>
      <c r="F332" s="21" t="s">
        <v>732</v>
      </c>
    </row>
    <row r="333" spans="1:6" ht="26.25">
      <c r="A333" s="22" t="s">
        <v>146</v>
      </c>
      <c r="B333" s="22"/>
      <c r="C333" s="29" t="s">
        <v>5</v>
      </c>
      <c r="D333" s="29"/>
      <c r="E333" s="106">
        <f>SUM(E334+E338+E341+E343+E336)</f>
        <v>321400</v>
      </c>
      <c r="F333" s="107"/>
    </row>
    <row r="334" spans="1:6" ht="39">
      <c r="A334" s="29" t="s">
        <v>288</v>
      </c>
      <c r="B334" s="29" t="s">
        <v>289</v>
      </c>
      <c r="C334" s="29" t="s">
        <v>290</v>
      </c>
      <c r="D334" s="29"/>
      <c r="E334" s="99">
        <f>SUM(E335)</f>
        <v>6200</v>
      </c>
      <c r="F334" s="22"/>
    </row>
    <row r="335" spans="1:6" ht="39">
      <c r="A335" s="22" t="s">
        <v>182</v>
      </c>
      <c r="B335" s="29" t="s">
        <v>289</v>
      </c>
      <c r="C335" s="29" t="s">
        <v>290</v>
      </c>
      <c r="D335" s="29" t="s">
        <v>12</v>
      </c>
      <c r="E335" s="99">
        <v>6200</v>
      </c>
      <c r="F335" s="22" t="s">
        <v>41</v>
      </c>
    </row>
    <row r="336" spans="1:6" ht="26.25">
      <c r="A336" s="31" t="s">
        <v>42</v>
      </c>
      <c r="B336" s="29" t="s">
        <v>43</v>
      </c>
      <c r="C336" s="29" t="s">
        <v>44</v>
      </c>
      <c r="D336" s="29"/>
      <c r="E336" s="99">
        <f>E337</f>
        <v>149800</v>
      </c>
      <c r="F336" s="22"/>
    </row>
    <row r="337" spans="1:6" ht="39">
      <c r="A337" s="22" t="s">
        <v>182</v>
      </c>
      <c r="B337" s="29" t="s">
        <v>43</v>
      </c>
      <c r="C337" s="29" t="s">
        <v>44</v>
      </c>
      <c r="D337" s="29" t="s">
        <v>12</v>
      </c>
      <c r="E337" s="99">
        <v>149800</v>
      </c>
      <c r="F337" s="22" t="s">
        <v>45</v>
      </c>
    </row>
    <row r="338" spans="1:6" ht="15">
      <c r="A338" s="119" t="s">
        <v>46</v>
      </c>
      <c r="B338" s="29" t="s">
        <v>43</v>
      </c>
      <c r="C338" s="29" t="s">
        <v>47</v>
      </c>
      <c r="D338" s="29"/>
      <c r="E338" s="99">
        <f>E339</f>
        <v>50000</v>
      </c>
      <c r="F338" s="22"/>
    </row>
    <row r="339" spans="1:6" ht="15">
      <c r="A339" s="119" t="s">
        <v>31</v>
      </c>
      <c r="B339" s="29" t="s">
        <v>43</v>
      </c>
      <c r="C339" s="29" t="s">
        <v>47</v>
      </c>
      <c r="D339" s="29" t="s">
        <v>13</v>
      </c>
      <c r="E339" s="99">
        <f>SUM(E340:E340)</f>
        <v>50000</v>
      </c>
      <c r="F339" s="22"/>
    </row>
    <row r="340" spans="1:6" ht="15">
      <c r="A340" s="22"/>
      <c r="B340" s="29"/>
      <c r="C340" s="29"/>
      <c r="D340" s="29"/>
      <c r="E340" s="99">
        <v>50000</v>
      </c>
      <c r="F340" s="22" t="s">
        <v>48</v>
      </c>
    </row>
    <row r="341" spans="1:6" ht="52.5">
      <c r="A341" s="22" t="s">
        <v>49</v>
      </c>
      <c r="B341" s="29" t="s">
        <v>43</v>
      </c>
      <c r="C341" s="29" t="s">
        <v>50</v>
      </c>
      <c r="D341" s="29"/>
      <c r="E341" s="100">
        <f>E342</f>
        <v>200</v>
      </c>
      <c r="F341" s="22"/>
    </row>
    <row r="342" spans="1:6" ht="39">
      <c r="A342" s="22" t="s">
        <v>182</v>
      </c>
      <c r="B342" s="29" t="s">
        <v>43</v>
      </c>
      <c r="C342" s="29" t="s">
        <v>50</v>
      </c>
      <c r="D342" s="29" t="s">
        <v>12</v>
      </c>
      <c r="E342" s="100">
        <v>200</v>
      </c>
      <c r="F342" s="22" t="s">
        <v>195</v>
      </c>
    </row>
    <row r="343" spans="1:6" ht="26.25">
      <c r="A343" s="22" t="s">
        <v>51</v>
      </c>
      <c r="B343" s="29" t="s">
        <v>43</v>
      </c>
      <c r="C343" s="29" t="s">
        <v>52</v>
      </c>
      <c r="D343" s="29"/>
      <c r="E343" s="100">
        <f>SUM(E344)</f>
        <v>115200</v>
      </c>
      <c r="F343" s="22"/>
    </row>
    <row r="344" spans="1:6" ht="39">
      <c r="A344" s="22" t="s">
        <v>181</v>
      </c>
      <c r="B344" s="29" t="s">
        <v>43</v>
      </c>
      <c r="C344" s="29" t="s">
        <v>52</v>
      </c>
      <c r="D344" s="29" t="s">
        <v>17</v>
      </c>
      <c r="E344" s="100">
        <v>115200</v>
      </c>
      <c r="F344" s="22" t="s">
        <v>196</v>
      </c>
    </row>
    <row r="345" spans="1:6" ht="26.25">
      <c r="A345" s="22" t="s">
        <v>147</v>
      </c>
      <c r="B345" s="22"/>
      <c r="C345" s="29" t="s">
        <v>6</v>
      </c>
      <c r="D345" s="29"/>
      <c r="E345" s="106">
        <f>SUM(E346)</f>
        <v>37100</v>
      </c>
      <c r="F345" s="107"/>
    </row>
    <row r="346" spans="1:6" ht="15">
      <c r="A346" s="119" t="s">
        <v>53</v>
      </c>
      <c r="B346" s="29" t="s">
        <v>22</v>
      </c>
      <c r="C346" s="29" t="s">
        <v>54</v>
      </c>
      <c r="D346" s="29"/>
      <c r="E346" s="99">
        <f>E347</f>
        <v>37100</v>
      </c>
      <c r="F346" s="22"/>
    </row>
    <row r="347" spans="1:6" ht="39">
      <c r="A347" s="22" t="s">
        <v>182</v>
      </c>
      <c r="B347" s="29" t="s">
        <v>22</v>
      </c>
      <c r="C347" s="29" t="s">
        <v>54</v>
      </c>
      <c r="D347" s="29" t="s">
        <v>12</v>
      </c>
      <c r="E347" s="99">
        <v>37100</v>
      </c>
      <c r="F347" s="22" t="s">
        <v>55</v>
      </c>
    </row>
    <row r="348" spans="1:6" ht="52.5">
      <c r="A348" s="22" t="s">
        <v>148</v>
      </c>
      <c r="B348" s="22"/>
      <c r="C348" s="29" t="s">
        <v>7</v>
      </c>
      <c r="D348" s="29"/>
      <c r="E348" s="106">
        <f>SUM(E349)</f>
        <v>321000</v>
      </c>
      <c r="F348" s="107"/>
    </row>
    <row r="349" spans="1:6" ht="39">
      <c r="A349" s="29" t="s">
        <v>56</v>
      </c>
      <c r="B349" s="29" t="s">
        <v>43</v>
      </c>
      <c r="C349" s="29" t="s">
        <v>57</v>
      </c>
      <c r="D349" s="29"/>
      <c r="E349" s="100">
        <f>E350</f>
        <v>321000</v>
      </c>
      <c r="F349" s="22"/>
    </row>
    <row r="350" spans="1:6" ht="39">
      <c r="A350" s="22" t="s">
        <v>182</v>
      </c>
      <c r="B350" s="29" t="s">
        <v>43</v>
      </c>
      <c r="C350" s="29" t="s">
        <v>57</v>
      </c>
      <c r="D350" s="29" t="s">
        <v>12</v>
      </c>
      <c r="E350" s="100">
        <v>321000</v>
      </c>
      <c r="F350" s="22" t="s">
        <v>58</v>
      </c>
    </row>
    <row r="351" spans="1:6" ht="26.25">
      <c r="A351" s="22" t="s">
        <v>291</v>
      </c>
      <c r="B351" s="22"/>
      <c r="C351" s="29" t="s">
        <v>8</v>
      </c>
      <c r="D351" s="29"/>
      <c r="E351" s="106">
        <f>SUM(E352)</f>
        <v>60000</v>
      </c>
      <c r="F351" s="107"/>
    </row>
    <row r="352" spans="1:6" ht="26.25">
      <c r="A352" s="22" t="s">
        <v>292</v>
      </c>
      <c r="B352" s="29" t="s">
        <v>59</v>
      </c>
      <c r="C352" s="29" t="s">
        <v>60</v>
      </c>
      <c r="D352" s="29"/>
      <c r="E352" s="99">
        <f>E353</f>
        <v>60000</v>
      </c>
      <c r="F352" s="22"/>
    </row>
    <row r="353" spans="1:6" ht="39">
      <c r="A353" s="22" t="s">
        <v>182</v>
      </c>
      <c r="B353" s="29" t="s">
        <v>59</v>
      </c>
      <c r="C353" s="29" t="s">
        <v>60</v>
      </c>
      <c r="D353" s="29" t="s">
        <v>12</v>
      </c>
      <c r="E353" s="99">
        <v>60000</v>
      </c>
      <c r="F353" s="22" t="s">
        <v>185</v>
      </c>
    </row>
    <row r="354" spans="1:6" ht="39">
      <c r="A354" s="22" t="s">
        <v>149</v>
      </c>
      <c r="B354" s="22"/>
      <c r="C354" s="29" t="s">
        <v>9</v>
      </c>
      <c r="D354" s="29"/>
      <c r="E354" s="106">
        <f>SUM(E355)</f>
        <v>55039600</v>
      </c>
      <c r="F354" s="107"/>
    </row>
    <row r="355" spans="1:6" ht="15">
      <c r="A355" s="22" t="s">
        <v>293</v>
      </c>
      <c r="B355" s="29" t="s">
        <v>43</v>
      </c>
      <c r="C355" s="29" t="s">
        <v>61</v>
      </c>
      <c r="D355" s="29"/>
      <c r="E355" s="100">
        <f>SUM(E356+E357+E384)</f>
        <v>55039600</v>
      </c>
      <c r="F355" s="22"/>
    </row>
    <row r="356" spans="1:6" ht="15">
      <c r="A356" s="22" t="s">
        <v>14</v>
      </c>
      <c r="B356" s="29" t="s">
        <v>43</v>
      </c>
      <c r="C356" s="29" t="s">
        <v>61</v>
      </c>
      <c r="D356" s="29" t="s">
        <v>15</v>
      </c>
      <c r="E356" s="100">
        <v>40913999</v>
      </c>
      <c r="F356" s="22" t="s">
        <v>197</v>
      </c>
    </row>
    <row r="357" spans="1:6" ht="39">
      <c r="A357" s="22" t="s">
        <v>182</v>
      </c>
      <c r="B357" s="29" t="s">
        <v>43</v>
      </c>
      <c r="C357" s="29" t="s">
        <v>61</v>
      </c>
      <c r="D357" s="29" t="s">
        <v>12</v>
      </c>
      <c r="E357" s="100">
        <f>SUM(E358+E362)</f>
        <v>13973601</v>
      </c>
      <c r="F357" s="22"/>
    </row>
    <row r="358" spans="1:6" ht="20.25" customHeight="1">
      <c r="A358" s="22"/>
      <c r="B358" s="29"/>
      <c r="C358" s="29"/>
      <c r="D358" s="29"/>
      <c r="E358" s="100">
        <f>SUM(E359:E361)</f>
        <v>1883102</v>
      </c>
      <c r="F358" s="22"/>
    </row>
    <row r="359" spans="1:6" ht="15">
      <c r="A359" s="22"/>
      <c r="B359" s="29"/>
      <c r="C359" s="29"/>
      <c r="D359" s="29"/>
      <c r="E359" s="120">
        <v>1140558</v>
      </c>
      <c r="F359" s="121" t="s">
        <v>108</v>
      </c>
    </row>
    <row r="360" spans="1:6" ht="15">
      <c r="A360" s="22"/>
      <c r="B360" s="29"/>
      <c r="C360" s="29"/>
      <c r="D360" s="29"/>
      <c r="E360" s="120">
        <v>86918</v>
      </c>
      <c r="F360" s="121" t="s">
        <v>109</v>
      </c>
    </row>
    <row r="361" spans="1:6" ht="52.5">
      <c r="A361" s="22"/>
      <c r="B361" s="29"/>
      <c r="C361" s="29"/>
      <c r="D361" s="29"/>
      <c r="E361" s="120">
        <v>655626</v>
      </c>
      <c r="F361" s="121" t="s">
        <v>232</v>
      </c>
    </row>
    <row r="362" spans="1:6" ht="15">
      <c r="A362" s="22"/>
      <c r="B362" s="29"/>
      <c r="C362" s="29"/>
      <c r="D362" s="29"/>
      <c r="E362" s="122">
        <f>SUM(E363:E383)</f>
        <v>12090499</v>
      </c>
      <c r="F362" s="121"/>
    </row>
    <row r="363" spans="1:6" ht="15">
      <c r="A363" s="22"/>
      <c r="B363" s="29"/>
      <c r="C363" s="29"/>
      <c r="D363" s="29"/>
      <c r="E363" s="120">
        <v>6292059</v>
      </c>
      <c r="F363" s="121" t="s">
        <v>233</v>
      </c>
    </row>
    <row r="364" spans="1:6" ht="15">
      <c r="A364" s="22"/>
      <c r="B364" s="29"/>
      <c r="C364" s="29"/>
      <c r="D364" s="29"/>
      <c r="E364" s="120">
        <v>77688</v>
      </c>
      <c r="F364" s="121" t="s">
        <v>63</v>
      </c>
    </row>
    <row r="365" spans="1:6" ht="15">
      <c r="A365" s="22"/>
      <c r="B365" s="29"/>
      <c r="C365" s="29"/>
      <c r="D365" s="29"/>
      <c r="E365" s="120">
        <v>157765</v>
      </c>
      <c r="F365" s="121" t="s">
        <v>64</v>
      </c>
    </row>
    <row r="366" spans="1:6" ht="15">
      <c r="A366" s="22"/>
      <c r="B366" s="29"/>
      <c r="C366" s="29"/>
      <c r="D366" s="29"/>
      <c r="E366" s="120">
        <v>67800</v>
      </c>
      <c r="F366" s="121" t="s">
        <v>100</v>
      </c>
    </row>
    <row r="367" spans="1:6" ht="15">
      <c r="A367" s="22"/>
      <c r="B367" s="29"/>
      <c r="C367" s="29"/>
      <c r="D367" s="29"/>
      <c r="E367" s="120">
        <v>460000</v>
      </c>
      <c r="F367" s="121" t="s">
        <v>294</v>
      </c>
    </row>
    <row r="368" spans="1:6" ht="15">
      <c r="A368" s="22"/>
      <c r="B368" s="29"/>
      <c r="C368" s="29"/>
      <c r="D368" s="29"/>
      <c r="E368" s="120">
        <v>100000</v>
      </c>
      <c r="F368" s="121" t="s">
        <v>65</v>
      </c>
    </row>
    <row r="369" spans="1:6" ht="15">
      <c r="A369" s="22"/>
      <c r="B369" s="29"/>
      <c r="C369" s="29"/>
      <c r="D369" s="29"/>
      <c r="E369" s="120">
        <v>6652</v>
      </c>
      <c r="F369" s="121" t="s">
        <v>234</v>
      </c>
    </row>
    <row r="370" spans="1:6" ht="15">
      <c r="A370" s="22"/>
      <c r="B370" s="29"/>
      <c r="C370" s="29"/>
      <c r="D370" s="29"/>
      <c r="E370" s="120">
        <v>35000</v>
      </c>
      <c r="F370" s="30" t="s">
        <v>295</v>
      </c>
    </row>
    <row r="371" spans="1:6" ht="15">
      <c r="A371" s="22"/>
      <c r="B371" s="29"/>
      <c r="C371" s="29"/>
      <c r="D371" s="29"/>
      <c r="E371" s="120">
        <v>400000</v>
      </c>
      <c r="F371" s="30" t="s">
        <v>235</v>
      </c>
    </row>
    <row r="372" spans="1:6" ht="15">
      <c r="A372" s="22"/>
      <c r="B372" s="29"/>
      <c r="C372" s="29"/>
      <c r="D372" s="29"/>
      <c r="E372" s="120">
        <v>3000</v>
      </c>
      <c r="F372" s="30" t="s">
        <v>212</v>
      </c>
    </row>
    <row r="373" spans="1:6" ht="15">
      <c r="A373" s="22"/>
      <c r="B373" s="29"/>
      <c r="C373" s="29"/>
      <c r="D373" s="29"/>
      <c r="E373" s="120">
        <v>35000</v>
      </c>
      <c r="F373" s="30" t="s">
        <v>236</v>
      </c>
    </row>
    <row r="374" spans="1:6" ht="15">
      <c r="A374" s="22"/>
      <c r="B374" s="29"/>
      <c r="C374" s="29"/>
      <c r="D374" s="29"/>
      <c r="E374" s="120">
        <v>39600</v>
      </c>
      <c r="F374" s="30" t="s">
        <v>296</v>
      </c>
    </row>
    <row r="375" spans="1:6" ht="15">
      <c r="A375" s="22"/>
      <c r="B375" s="29"/>
      <c r="C375" s="29"/>
      <c r="D375" s="29"/>
      <c r="E375" s="120">
        <v>158015</v>
      </c>
      <c r="F375" s="30" t="s">
        <v>297</v>
      </c>
    </row>
    <row r="376" spans="1:6" ht="15">
      <c r="A376" s="22"/>
      <c r="B376" s="29"/>
      <c r="C376" s="29"/>
      <c r="D376" s="29"/>
      <c r="E376" s="120">
        <v>52000</v>
      </c>
      <c r="F376" s="30" t="s">
        <v>67</v>
      </c>
    </row>
    <row r="377" spans="1:6" ht="15">
      <c r="A377" s="22"/>
      <c r="B377" s="29"/>
      <c r="C377" s="29"/>
      <c r="D377" s="29"/>
      <c r="E377" s="120">
        <v>10000</v>
      </c>
      <c r="F377" s="30" t="s">
        <v>237</v>
      </c>
    </row>
    <row r="378" spans="1:6" ht="15">
      <c r="A378" s="22"/>
      <c r="B378" s="29"/>
      <c r="C378" s="29"/>
      <c r="D378" s="29"/>
      <c r="E378" s="120">
        <v>70159</v>
      </c>
      <c r="F378" s="30" t="s">
        <v>238</v>
      </c>
    </row>
    <row r="379" spans="1:6" ht="15">
      <c r="A379" s="22"/>
      <c r="B379" s="29"/>
      <c r="C379" s="29"/>
      <c r="D379" s="29"/>
      <c r="E379" s="120">
        <v>114180</v>
      </c>
      <c r="F379" s="30" t="s">
        <v>66</v>
      </c>
    </row>
    <row r="380" spans="1:6" ht="15">
      <c r="A380" s="22"/>
      <c r="B380" s="29"/>
      <c r="C380" s="29"/>
      <c r="D380" s="29"/>
      <c r="E380" s="120">
        <v>21417</v>
      </c>
      <c r="F380" s="30" t="s">
        <v>239</v>
      </c>
    </row>
    <row r="381" spans="1:6" ht="26.25">
      <c r="A381" s="22"/>
      <c r="B381" s="29"/>
      <c r="C381" s="29"/>
      <c r="D381" s="29"/>
      <c r="E381" s="120">
        <v>500940</v>
      </c>
      <c r="F381" s="30" t="s">
        <v>298</v>
      </c>
    </row>
    <row r="382" spans="1:6" ht="41.25" customHeight="1">
      <c r="A382" s="22"/>
      <c r="B382" s="29"/>
      <c r="C382" s="29"/>
      <c r="D382" s="29"/>
      <c r="E382" s="120">
        <v>1807400</v>
      </c>
      <c r="F382" s="30" t="s">
        <v>756</v>
      </c>
    </row>
    <row r="383" spans="1:6" ht="15">
      <c r="A383" s="22"/>
      <c r="B383" s="29"/>
      <c r="C383" s="29"/>
      <c r="D383" s="29"/>
      <c r="E383" s="120">
        <v>1681824</v>
      </c>
      <c r="F383" s="30" t="s">
        <v>68</v>
      </c>
    </row>
    <row r="384" spans="1:6" ht="15">
      <c r="A384" s="119" t="s">
        <v>31</v>
      </c>
      <c r="B384" s="29" t="s">
        <v>43</v>
      </c>
      <c r="C384" s="29" t="s">
        <v>61</v>
      </c>
      <c r="D384" s="29" t="s">
        <v>13</v>
      </c>
      <c r="E384" s="100">
        <v>152000</v>
      </c>
      <c r="F384" s="22" t="s">
        <v>114</v>
      </c>
    </row>
    <row r="385" spans="1:9" ht="52.5">
      <c r="A385" s="15" t="s">
        <v>538</v>
      </c>
      <c r="B385" s="15"/>
      <c r="C385" s="36" t="s">
        <v>391</v>
      </c>
      <c r="D385" s="104"/>
      <c r="E385" s="105">
        <f>SUM(E386+E393+E398+E409+E434+E457+E460+E445+E512)</f>
        <v>259053777</v>
      </c>
      <c r="F385" s="98"/>
      <c r="I385" s="39"/>
    </row>
    <row r="386" spans="1:6" ht="26.25">
      <c r="A386" s="22" t="s">
        <v>539</v>
      </c>
      <c r="B386" s="22"/>
      <c r="C386" s="29" t="s">
        <v>540</v>
      </c>
      <c r="D386" s="29"/>
      <c r="E386" s="106">
        <f>SUM(E388+E390+E392)</f>
        <v>34590450</v>
      </c>
      <c r="F386" s="107"/>
    </row>
    <row r="387" spans="1:6" ht="15">
      <c r="A387" s="29" t="s">
        <v>541</v>
      </c>
      <c r="B387" s="78" t="s">
        <v>444</v>
      </c>
      <c r="C387" s="78" t="s">
        <v>542</v>
      </c>
      <c r="D387" s="78"/>
      <c r="E387" s="99">
        <f>E388</f>
        <v>14200000</v>
      </c>
      <c r="F387" s="21"/>
    </row>
    <row r="388" spans="1:6" ht="52.5">
      <c r="A388" s="22" t="s">
        <v>543</v>
      </c>
      <c r="B388" s="78" t="s">
        <v>444</v>
      </c>
      <c r="C388" s="78" t="s">
        <v>542</v>
      </c>
      <c r="D388" s="78" t="s">
        <v>479</v>
      </c>
      <c r="E388" s="99">
        <v>14200000</v>
      </c>
      <c r="F388" s="21" t="s">
        <v>699</v>
      </c>
    </row>
    <row r="389" spans="1:6" ht="26.25">
      <c r="A389" s="29" t="s">
        <v>544</v>
      </c>
      <c r="B389" s="78" t="s">
        <v>444</v>
      </c>
      <c r="C389" s="78" t="s">
        <v>545</v>
      </c>
      <c r="D389" s="78"/>
      <c r="E389" s="99">
        <f>E390</f>
        <v>540000</v>
      </c>
      <c r="F389" s="21"/>
    </row>
    <row r="390" spans="1:6" ht="39">
      <c r="A390" s="22" t="s">
        <v>182</v>
      </c>
      <c r="B390" s="78" t="s">
        <v>444</v>
      </c>
      <c r="C390" s="78" t="s">
        <v>545</v>
      </c>
      <c r="D390" s="78" t="s">
        <v>12</v>
      </c>
      <c r="E390" s="99">
        <f>540000</f>
        <v>540000</v>
      </c>
      <c r="F390" s="21" t="s">
        <v>546</v>
      </c>
    </row>
    <row r="391" spans="1:6" ht="15">
      <c r="A391" s="29" t="s">
        <v>547</v>
      </c>
      <c r="B391" s="78" t="s">
        <v>444</v>
      </c>
      <c r="C391" s="78" t="s">
        <v>548</v>
      </c>
      <c r="D391" s="78"/>
      <c r="E391" s="99">
        <f>E392</f>
        <v>19850450</v>
      </c>
      <c r="F391" s="21"/>
    </row>
    <row r="392" spans="1:6" ht="26.25">
      <c r="A392" s="22" t="s">
        <v>448</v>
      </c>
      <c r="B392" s="78" t="s">
        <v>444</v>
      </c>
      <c r="C392" s="78" t="s">
        <v>548</v>
      </c>
      <c r="D392" s="78" t="s">
        <v>432</v>
      </c>
      <c r="E392" s="99">
        <v>19850450</v>
      </c>
      <c r="F392" s="21" t="s">
        <v>549</v>
      </c>
    </row>
    <row r="393" spans="1:6" ht="26.25">
      <c r="A393" s="22" t="s">
        <v>550</v>
      </c>
      <c r="B393" s="22"/>
      <c r="C393" s="29" t="s">
        <v>551</v>
      </c>
      <c r="D393" s="29"/>
      <c r="E393" s="106">
        <f>SUM(E395+E397)</f>
        <v>1787337</v>
      </c>
      <c r="F393" s="107"/>
    </row>
    <row r="394" spans="1:6" ht="26.25">
      <c r="A394" s="30" t="s">
        <v>739</v>
      </c>
      <c r="B394" s="29" t="s">
        <v>427</v>
      </c>
      <c r="C394" s="123" t="s">
        <v>552</v>
      </c>
      <c r="D394" s="29"/>
      <c r="E394" s="99">
        <f>E395</f>
        <v>495337</v>
      </c>
      <c r="F394" s="21"/>
    </row>
    <row r="395" spans="1:6" ht="26.25">
      <c r="A395" s="22" t="s">
        <v>448</v>
      </c>
      <c r="B395" s="29" t="s">
        <v>427</v>
      </c>
      <c r="C395" s="123" t="s">
        <v>552</v>
      </c>
      <c r="D395" s="29" t="s">
        <v>432</v>
      </c>
      <c r="E395" s="99">
        <f>1074130-543634-35159</f>
        <v>495337</v>
      </c>
      <c r="F395" s="21" t="s">
        <v>700</v>
      </c>
    </row>
    <row r="396" spans="1:6" ht="15">
      <c r="A396" s="30" t="s">
        <v>553</v>
      </c>
      <c r="B396" s="29" t="s">
        <v>427</v>
      </c>
      <c r="C396" s="123" t="s">
        <v>554</v>
      </c>
      <c r="D396" s="29"/>
      <c r="E396" s="99">
        <f>E397</f>
        <v>1292000</v>
      </c>
      <c r="F396" s="21"/>
    </row>
    <row r="397" spans="1:6" ht="39">
      <c r="A397" s="22" t="s">
        <v>182</v>
      </c>
      <c r="B397" s="29" t="s">
        <v>427</v>
      </c>
      <c r="C397" s="123" t="s">
        <v>554</v>
      </c>
      <c r="D397" s="29" t="s">
        <v>12</v>
      </c>
      <c r="E397" s="99">
        <v>1292000</v>
      </c>
      <c r="F397" s="21" t="s">
        <v>701</v>
      </c>
    </row>
    <row r="398" spans="1:6" ht="26.25">
      <c r="A398" s="22" t="s">
        <v>555</v>
      </c>
      <c r="B398" s="22"/>
      <c r="C398" s="29" t="s">
        <v>556</v>
      </c>
      <c r="D398" s="29"/>
      <c r="E398" s="106">
        <f>SUM(E399+E402+E405+E407)</f>
        <v>9764670</v>
      </c>
      <c r="F398" s="107"/>
    </row>
    <row r="399" spans="1:6" ht="26.25">
      <c r="A399" s="30" t="s">
        <v>557</v>
      </c>
      <c r="B399" s="29" t="s">
        <v>444</v>
      </c>
      <c r="C399" s="29" t="s">
        <v>558</v>
      </c>
      <c r="D399" s="29"/>
      <c r="E399" s="99">
        <f>SUM(E400:E401)</f>
        <v>3172670</v>
      </c>
      <c r="F399" s="21"/>
    </row>
    <row r="400" spans="1:6" ht="26.25">
      <c r="A400" s="22" t="s">
        <v>448</v>
      </c>
      <c r="B400" s="29" t="s">
        <v>444</v>
      </c>
      <c r="C400" s="29" t="s">
        <v>558</v>
      </c>
      <c r="D400" s="29" t="s">
        <v>432</v>
      </c>
      <c r="E400" s="99">
        <v>1200000</v>
      </c>
      <c r="F400" s="21" t="s">
        <v>559</v>
      </c>
    </row>
    <row r="401" spans="1:6" ht="52.5">
      <c r="A401" s="22" t="s">
        <v>543</v>
      </c>
      <c r="B401" s="29" t="s">
        <v>444</v>
      </c>
      <c r="C401" s="29" t="s">
        <v>558</v>
      </c>
      <c r="D401" s="29" t="s">
        <v>479</v>
      </c>
      <c r="E401" s="99">
        <v>1972670</v>
      </c>
      <c r="F401" s="21" t="s">
        <v>702</v>
      </c>
    </row>
    <row r="402" spans="1:6" ht="15">
      <c r="A402" s="30" t="s">
        <v>547</v>
      </c>
      <c r="B402" s="29" t="s">
        <v>444</v>
      </c>
      <c r="C402" s="29" t="s">
        <v>560</v>
      </c>
      <c r="D402" s="29"/>
      <c r="E402" s="99">
        <f>SUM(E403:E404)</f>
        <v>5200000</v>
      </c>
      <c r="F402" s="21"/>
    </row>
    <row r="403" spans="1:6" ht="39">
      <c r="A403" s="22" t="s">
        <v>182</v>
      </c>
      <c r="B403" s="29" t="s">
        <v>444</v>
      </c>
      <c r="C403" s="29" t="s">
        <v>560</v>
      </c>
      <c r="D403" s="29" t="s">
        <v>12</v>
      </c>
      <c r="E403" s="99">
        <v>100000</v>
      </c>
      <c r="F403" s="21" t="s">
        <v>703</v>
      </c>
    </row>
    <row r="404" spans="1:6" ht="52.5">
      <c r="A404" s="22" t="s">
        <v>448</v>
      </c>
      <c r="B404" s="29" t="s">
        <v>444</v>
      </c>
      <c r="C404" s="29" t="s">
        <v>560</v>
      </c>
      <c r="D404" s="29" t="s">
        <v>432</v>
      </c>
      <c r="E404" s="99">
        <v>5100000</v>
      </c>
      <c r="F404" s="21" t="s">
        <v>704</v>
      </c>
    </row>
    <row r="405" spans="1:6" ht="15">
      <c r="A405" s="30" t="s">
        <v>561</v>
      </c>
      <c r="B405" s="29" t="s">
        <v>444</v>
      </c>
      <c r="C405" s="29" t="s">
        <v>562</v>
      </c>
      <c r="D405" s="29"/>
      <c r="E405" s="99">
        <f>E406</f>
        <v>900000</v>
      </c>
      <c r="F405" s="21"/>
    </row>
    <row r="406" spans="1:6" ht="26.25">
      <c r="A406" s="22" t="s">
        <v>448</v>
      </c>
      <c r="B406" s="29" t="s">
        <v>444</v>
      </c>
      <c r="C406" s="29" t="s">
        <v>562</v>
      </c>
      <c r="D406" s="29" t="s">
        <v>432</v>
      </c>
      <c r="E406" s="99">
        <v>900000</v>
      </c>
      <c r="F406" s="21" t="s">
        <v>705</v>
      </c>
    </row>
    <row r="407" spans="1:6" ht="52.5">
      <c r="A407" s="30" t="s">
        <v>563</v>
      </c>
      <c r="B407" s="29" t="s">
        <v>444</v>
      </c>
      <c r="C407" s="29" t="s">
        <v>564</v>
      </c>
      <c r="D407" s="29"/>
      <c r="E407" s="99">
        <f>SUM(E408)</f>
        <v>492000</v>
      </c>
      <c r="F407" s="21"/>
    </row>
    <row r="408" spans="1:6" ht="52.5">
      <c r="A408" s="22" t="s">
        <v>543</v>
      </c>
      <c r="B408" s="29" t="s">
        <v>444</v>
      </c>
      <c r="C408" s="29" t="s">
        <v>564</v>
      </c>
      <c r="D408" s="29" t="s">
        <v>479</v>
      </c>
      <c r="E408" s="99">
        <v>492000</v>
      </c>
      <c r="F408" s="21" t="s">
        <v>565</v>
      </c>
    </row>
    <row r="409" spans="1:6" ht="26.25">
      <c r="A409" s="22" t="s">
        <v>566</v>
      </c>
      <c r="B409" s="22"/>
      <c r="C409" s="29" t="s">
        <v>567</v>
      </c>
      <c r="D409" s="29"/>
      <c r="E409" s="106">
        <f>SUM(E410+E417+E421)</f>
        <v>18306700</v>
      </c>
      <c r="F409" s="107"/>
    </row>
    <row r="410" spans="1:6" ht="26.25">
      <c r="A410" s="30" t="s">
        <v>568</v>
      </c>
      <c r="B410" s="29" t="s">
        <v>569</v>
      </c>
      <c r="C410" s="29" t="s">
        <v>570</v>
      </c>
      <c r="D410" s="29"/>
      <c r="E410" s="99">
        <f>E411</f>
        <v>11994900</v>
      </c>
      <c r="F410" s="21"/>
    </row>
    <row r="411" spans="1:6" ht="31.5" customHeight="1">
      <c r="A411" s="22" t="s">
        <v>182</v>
      </c>
      <c r="B411" s="29" t="s">
        <v>569</v>
      </c>
      <c r="C411" s="29" t="s">
        <v>570</v>
      </c>
      <c r="D411" s="29" t="s">
        <v>12</v>
      </c>
      <c r="E411" s="99">
        <f>SUM(E412:E416)</f>
        <v>11994900</v>
      </c>
      <c r="F411" s="21"/>
    </row>
    <row r="412" spans="1:6" ht="15">
      <c r="A412" s="22"/>
      <c r="B412" s="29"/>
      <c r="C412" s="29"/>
      <c r="D412" s="29"/>
      <c r="E412" s="99">
        <v>8608400</v>
      </c>
      <c r="F412" s="21" t="s">
        <v>571</v>
      </c>
    </row>
    <row r="413" spans="1:6" ht="15">
      <c r="A413" s="22"/>
      <c r="B413" s="29"/>
      <c r="C413" s="29"/>
      <c r="D413" s="29"/>
      <c r="E413" s="99">
        <v>2398500</v>
      </c>
      <c r="F413" s="21" t="s">
        <v>706</v>
      </c>
    </row>
    <row r="414" spans="1:6" ht="15">
      <c r="A414" s="22"/>
      <c r="B414" s="29"/>
      <c r="C414" s="29"/>
      <c r="D414" s="29"/>
      <c r="E414" s="99">
        <v>450000</v>
      </c>
      <c r="F414" s="21" t="s">
        <v>707</v>
      </c>
    </row>
    <row r="415" spans="1:6" ht="15">
      <c r="A415" s="22"/>
      <c r="B415" s="29"/>
      <c r="C415" s="29"/>
      <c r="D415" s="29"/>
      <c r="E415" s="99">
        <v>315000</v>
      </c>
      <c r="F415" s="21" t="s">
        <v>708</v>
      </c>
    </row>
    <row r="416" spans="1:6" ht="15">
      <c r="A416" s="22"/>
      <c r="B416" s="29"/>
      <c r="C416" s="29"/>
      <c r="D416" s="29"/>
      <c r="E416" s="99">
        <v>223000</v>
      </c>
      <c r="F416" s="21" t="s">
        <v>709</v>
      </c>
    </row>
    <row r="417" spans="1:6" ht="15">
      <c r="A417" s="30" t="s">
        <v>572</v>
      </c>
      <c r="B417" s="29" t="s">
        <v>569</v>
      </c>
      <c r="C417" s="29" t="s">
        <v>573</v>
      </c>
      <c r="D417" s="29"/>
      <c r="E417" s="99">
        <f>E418</f>
        <v>1123200</v>
      </c>
      <c r="F417" s="21"/>
    </row>
    <row r="418" spans="1:6" ht="39">
      <c r="A418" s="22" t="s">
        <v>182</v>
      </c>
      <c r="B418" s="29" t="s">
        <v>569</v>
      </c>
      <c r="C418" s="29" t="s">
        <v>573</v>
      </c>
      <c r="D418" s="29" t="s">
        <v>12</v>
      </c>
      <c r="E418" s="99">
        <f>SUM(E419:E420)</f>
        <v>1123200</v>
      </c>
      <c r="F418" s="21"/>
    </row>
    <row r="419" spans="1:6" ht="15">
      <c r="A419" s="22"/>
      <c r="B419" s="29"/>
      <c r="C419" s="29"/>
      <c r="D419" s="29"/>
      <c r="E419" s="99">
        <v>624000</v>
      </c>
      <c r="F419" s="21" t="s">
        <v>574</v>
      </c>
    </row>
    <row r="420" spans="1:6" ht="15">
      <c r="A420" s="22"/>
      <c r="B420" s="29"/>
      <c r="C420" s="29"/>
      <c r="D420" s="29"/>
      <c r="E420" s="99">
        <v>499200</v>
      </c>
      <c r="F420" s="21" t="s">
        <v>710</v>
      </c>
    </row>
    <row r="421" spans="1:6" ht="15">
      <c r="A421" s="30" t="s">
        <v>575</v>
      </c>
      <c r="B421" s="78" t="s">
        <v>569</v>
      </c>
      <c r="C421" s="78" t="s">
        <v>576</v>
      </c>
      <c r="D421" s="78"/>
      <c r="E421" s="100">
        <f>E422</f>
        <v>5188600</v>
      </c>
      <c r="F421" s="21"/>
    </row>
    <row r="422" spans="1:6" ht="25.5" customHeight="1">
      <c r="A422" s="22" t="s">
        <v>182</v>
      </c>
      <c r="B422" s="78" t="s">
        <v>569</v>
      </c>
      <c r="C422" s="78" t="s">
        <v>576</v>
      </c>
      <c r="D422" s="78" t="s">
        <v>12</v>
      </c>
      <c r="E422" s="100">
        <f>SUM(E423:E433)</f>
        <v>5188600</v>
      </c>
      <c r="F422" s="21"/>
    </row>
    <row r="423" spans="1:6" ht="15">
      <c r="A423" s="22"/>
      <c r="B423" s="78"/>
      <c r="C423" s="78"/>
      <c r="D423" s="78"/>
      <c r="E423" s="99">
        <v>100000</v>
      </c>
      <c r="F423" s="21" t="s">
        <v>711</v>
      </c>
    </row>
    <row r="424" spans="1:6" ht="15">
      <c r="A424" s="22"/>
      <c r="B424" s="78"/>
      <c r="C424" s="78"/>
      <c r="D424" s="78"/>
      <c r="E424" s="99">
        <v>680000</v>
      </c>
      <c r="F424" s="21" t="s">
        <v>712</v>
      </c>
    </row>
    <row r="425" spans="1:6" ht="15">
      <c r="A425" s="22"/>
      <c r="B425" s="78"/>
      <c r="C425" s="78"/>
      <c r="D425" s="78"/>
      <c r="E425" s="99">
        <v>300000</v>
      </c>
      <c r="F425" s="21" t="s">
        <v>713</v>
      </c>
    </row>
    <row r="426" spans="1:6" ht="15">
      <c r="A426" s="22"/>
      <c r="B426" s="78"/>
      <c r="C426" s="78"/>
      <c r="D426" s="78"/>
      <c r="E426" s="99">
        <v>300000</v>
      </c>
      <c r="F426" s="21" t="s">
        <v>714</v>
      </c>
    </row>
    <row r="427" spans="1:6" ht="15">
      <c r="A427" s="22"/>
      <c r="B427" s="78"/>
      <c r="C427" s="78"/>
      <c r="D427" s="78"/>
      <c r="E427" s="99">
        <v>25000</v>
      </c>
      <c r="F427" s="21" t="s">
        <v>715</v>
      </c>
    </row>
    <row r="428" spans="1:6" ht="26.25">
      <c r="A428" s="22"/>
      <c r="B428" s="78"/>
      <c r="C428" s="78"/>
      <c r="D428" s="78"/>
      <c r="E428" s="99">
        <v>459500</v>
      </c>
      <c r="F428" s="21" t="s">
        <v>716</v>
      </c>
    </row>
    <row r="429" spans="1:6" ht="26.25">
      <c r="A429" s="22"/>
      <c r="B429" s="78"/>
      <c r="C429" s="78"/>
      <c r="D429" s="78"/>
      <c r="E429" s="99">
        <v>1604100</v>
      </c>
      <c r="F429" s="21" t="s">
        <v>577</v>
      </c>
    </row>
    <row r="430" spans="1:6" ht="15">
      <c r="A430" s="22"/>
      <c r="B430" s="78"/>
      <c r="C430" s="78"/>
      <c r="D430" s="78"/>
      <c r="E430" s="99">
        <v>370000</v>
      </c>
      <c r="F430" s="21" t="s">
        <v>578</v>
      </c>
    </row>
    <row r="431" spans="1:6" ht="15">
      <c r="A431" s="22"/>
      <c r="B431" s="78"/>
      <c r="C431" s="78"/>
      <c r="D431" s="78"/>
      <c r="E431" s="99">
        <v>500000</v>
      </c>
      <c r="F431" s="21" t="s">
        <v>717</v>
      </c>
    </row>
    <row r="432" spans="1:6" ht="15">
      <c r="A432" s="22"/>
      <c r="B432" s="78"/>
      <c r="C432" s="78"/>
      <c r="D432" s="78"/>
      <c r="E432" s="99">
        <v>200000</v>
      </c>
      <c r="F432" s="21" t="s">
        <v>718</v>
      </c>
    </row>
    <row r="433" spans="1:6" ht="15">
      <c r="A433" s="22"/>
      <c r="B433" s="78"/>
      <c r="C433" s="78"/>
      <c r="D433" s="78"/>
      <c r="E433" s="99">
        <v>650000</v>
      </c>
      <c r="F433" s="21" t="s">
        <v>719</v>
      </c>
    </row>
    <row r="434" spans="1:6" ht="39">
      <c r="A434" s="22" t="s">
        <v>579</v>
      </c>
      <c r="B434" s="22"/>
      <c r="C434" s="29" t="s">
        <v>580</v>
      </c>
      <c r="D434" s="29"/>
      <c r="E434" s="106">
        <f>SUM(E436+E438+E440+E442+E444)</f>
        <v>74836680</v>
      </c>
      <c r="F434" s="107"/>
    </row>
    <row r="435" spans="1:6" ht="39">
      <c r="A435" s="30" t="s">
        <v>581</v>
      </c>
      <c r="B435" s="29" t="s">
        <v>582</v>
      </c>
      <c r="C435" s="29" t="s">
        <v>583</v>
      </c>
      <c r="D435" s="29"/>
      <c r="E435" s="99">
        <f>SUM(E436)</f>
        <v>5000000</v>
      </c>
      <c r="F435" s="21"/>
    </row>
    <row r="436" spans="1:6" ht="39">
      <c r="A436" s="22" t="s">
        <v>182</v>
      </c>
      <c r="B436" s="29" t="s">
        <v>582</v>
      </c>
      <c r="C436" s="29" t="s">
        <v>583</v>
      </c>
      <c r="D436" s="29" t="s">
        <v>12</v>
      </c>
      <c r="E436" s="99">
        <v>5000000</v>
      </c>
      <c r="F436" s="21" t="s">
        <v>584</v>
      </c>
    </row>
    <row r="437" spans="1:6" ht="26.25">
      <c r="A437" s="30" t="s">
        <v>585</v>
      </c>
      <c r="B437" s="29" t="s">
        <v>582</v>
      </c>
      <c r="C437" s="29" t="s">
        <v>586</v>
      </c>
      <c r="D437" s="29"/>
      <c r="E437" s="99">
        <f>SUM(E438)</f>
        <v>10000000</v>
      </c>
      <c r="F437" s="21"/>
    </row>
    <row r="438" spans="1:6" ht="28.5" customHeight="1">
      <c r="A438" s="22" t="s">
        <v>182</v>
      </c>
      <c r="B438" s="29" t="s">
        <v>582</v>
      </c>
      <c r="C438" s="29" t="s">
        <v>586</v>
      </c>
      <c r="D438" s="29" t="s">
        <v>12</v>
      </c>
      <c r="E438" s="99">
        <v>10000000</v>
      </c>
      <c r="F438" s="21" t="s">
        <v>720</v>
      </c>
    </row>
    <row r="439" spans="1:6" ht="26.25">
      <c r="A439" s="30" t="s">
        <v>587</v>
      </c>
      <c r="B439" s="29" t="s">
        <v>582</v>
      </c>
      <c r="C439" s="29" t="s">
        <v>588</v>
      </c>
      <c r="D439" s="29"/>
      <c r="E439" s="99">
        <f>E440</f>
        <v>29009140</v>
      </c>
      <c r="F439" s="21"/>
    </row>
    <row r="440" spans="1:6" ht="27" customHeight="1">
      <c r="A440" s="22" t="s">
        <v>182</v>
      </c>
      <c r="B440" s="78" t="s">
        <v>582</v>
      </c>
      <c r="C440" s="78" t="s">
        <v>588</v>
      </c>
      <c r="D440" s="78" t="s">
        <v>12</v>
      </c>
      <c r="E440" s="99">
        <v>29009140</v>
      </c>
      <c r="F440" s="21" t="s">
        <v>721</v>
      </c>
    </row>
    <row r="441" spans="1:6" ht="26.25">
      <c r="A441" s="30" t="s">
        <v>589</v>
      </c>
      <c r="B441" s="29" t="s">
        <v>582</v>
      </c>
      <c r="C441" s="29" t="s">
        <v>590</v>
      </c>
      <c r="D441" s="78"/>
      <c r="E441" s="99">
        <f>E442</f>
        <v>30274040</v>
      </c>
      <c r="F441" s="21"/>
    </row>
    <row r="442" spans="1:6" ht="26.25">
      <c r="A442" s="22" t="s">
        <v>448</v>
      </c>
      <c r="B442" s="29" t="s">
        <v>582</v>
      </c>
      <c r="C442" s="29" t="s">
        <v>590</v>
      </c>
      <c r="D442" s="29" t="s">
        <v>432</v>
      </c>
      <c r="E442" s="99">
        <v>30274040</v>
      </c>
      <c r="F442" s="22" t="s">
        <v>591</v>
      </c>
    </row>
    <row r="443" spans="1:6" ht="26.25">
      <c r="A443" s="30" t="s">
        <v>592</v>
      </c>
      <c r="B443" s="29" t="s">
        <v>582</v>
      </c>
      <c r="C443" s="29" t="s">
        <v>593</v>
      </c>
      <c r="D443" s="78"/>
      <c r="E443" s="99">
        <f>E444</f>
        <v>553500</v>
      </c>
      <c r="F443" s="21"/>
    </row>
    <row r="444" spans="1:6" ht="23.25" customHeight="1">
      <c r="A444" s="22" t="s">
        <v>182</v>
      </c>
      <c r="B444" s="29" t="s">
        <v>582</v>
      </c>
      <c r="C444" s="29" t="s">
        <v>593</v>
      </c>
      <c r="D444" s="29" t="s">
        <v>12</v>
      </c>
      <c r="E444" s="99">
        <v>553500</v>
      </c>
      <c r="F444" s="22" t="s">
        <v>594</v>
      </c>
    </row>
    <row r="445" spans="1:6" ht="52.5">
      <c r="A445" s="22" t="s">
        <v>595</v>
      </c>
      <c r="B445" s="22"/>
      <c r="C445" s="29" t="s">
        <v>596</v>
      </c>
      <c r="D445" s="29"/>
      <c r="E445" s="106">
        <f>SUM(E446+E448+E451+E454)</f>
        <v>99176833</v>
      </c>
      <c r="F445" s="107"/>
    </row>
    <row r="446" spans="1:6" ht="66">
      <c r="A446" s="121" t="s">
        <v>597</v>
      </c>
      <c r="B446" s="29" t="s">
        <v>598</v>
      </c>
      <c r="C446" s="29" t="s">
        <v>599</v>
      </c>
      <c r="D446" s="29"/>
      <c r="E446" s="99">
        <f>E447</f>
        <v>27000</v>
      </c>
      <c r="F446" s="21"/>
    </row>
    <row r="447" spans="1:6" ht="41.25" customHeight="1">
      <c r="A447" s="22" t="s">
        <v>543</v>
      </c>
      <c r="B447" s="29" t="s">
        <v>598</v>
      </c>
      <c r="C447" s="29" t="s">
        <v>599</v>
      </c>
      <c r="D447" s="29" t="s">
        <v>479</v>
      </c>
      <c r="E447" s="99">
        <v>27000</v>
      </c>
      <c r="F447" s="22" t="s">
        <v>600</v>
      </c>
    </row>
    <row r="448" spans="1:6" ht="39">
      <c r="A448" s="30" t="s">
        <v>601</v>
      </c>
      <c r="B448" s="29" t="s">
        <v>392</v>
      </c>
      <c r="C448" s="29" t="s">
        <v>393</v>
      </c>
      <c r="D448" s="29"/>
      <c r="E448" s="99">
        <f>E450+E449</f>
        <v>13669403</v>
      </c>
      <c r="F448" s="21"/>
    </row>
    <row r="449" spans="1:6" ht="30" customHeight="1">
      <c r="A449" s="22" t="s">
        <v>182</v>
      </c>
      <c r="B449" s="29" t="s">
        <v>392</v>
      </c>
      <c r="C449" s="29" t="s">
        <v>393</v>
      </c>
      <c r="D449" s="29" t="s">
        <v>12</v>
      </c>
      <c r="E449" s="99">
        <v>202011</v>
      </c>
      <c r="F449" s="22" t="s">
        <v>680</v>
      </c>
    </row>
    <row r="450" spans="1:6" ht="18.75" customHeight="1">
      <c r="A450" s="78" t="s">
        <v>82</v>
      </c>
      <c r="B450" s="29" t="s">
        <v>392</v>
      </c>
      <c r="C450" s="29" t="s">
        <v>393</v>
      </c>
      <c r="D450" s="29" t="s">
        <v>183</v>
      </c>
      <c r="E450" s="99">
        <v>13467392</v>
      </c>
      <c r="F450" s="22" t="s">
        <v>602</v>
      </c>
    </row>
    <row r="451" spans="1:6" ht="52.5">
      <c r="A451" s="30" t="s">
        <v>603</v>
      </c>
      <c r="B451" s="29">
        <v>1003</v>
      </c>
      <c r="C451" s="29" t="s">
        <v>394</v>
      </c>
      <c r="D451" s="29"/>
      <c r="E451" s="99">
        <f>E452+E453</f>
        <v>77663130</v>
      </c>
      <c r="F451" s="21"/>
    </row>
    <row r="452" spans="1:6" ht="26.25">
      <c r="A452" s="22" t="s">
        <v>11</v>
      </c>
      <c r="B452" s="29">
        <v>1003</v>
      </c>
      <c r="C452" s="29" t="s">
        <v>394</v>
      </c>
      <c r="D452" s="29" t="s">
        <v>12</v>
      </c>
      <c r="E452" s="99">
        <v>1164947</v>
      </c>
      <c r="F452" s="22" t="s">
        <v>681</v>
      </c>
    </row>
    <row r="453" spans="1:6" ht="26.25">
      <c r="A453" s="78" t="s">
        <v>82</v>
      </c>
      <c r="B453" s="29" t="s">
        <v>392</v>
      </c>
      <c r="C453" s="29" t="s">
        <v>394</v>
      </c>
      <c r="D453" s="29" t="s">
        <v>183</v>
      </c>
      <c r="E453" s="99">
        <v>76498183</v>
      </c>
      <c r="F453" s="22" t="s">
        <v>604</v>
      </c>
    </row>
    <row r="454" spans="1:6" ht="39">
      <c r="A454" s="30" t="s">
        <v>605</v>
      </c>
      <c r="B454" s="29" t="s">
        <v>392</v>
      </c>
      <c r="C454" s="29" t="s">
        <v>395</v>
      </c>
      <c r="D454" s="29"/>
      <c r="E454" s="99">
        <f>E455+E456</f>
        <v>7817300</v>
      </c>
      <c r="F454" s="21"/>
    </row>
    <row r="455" spans="1:6" ht="30" customHeight="1">
      <c r="A455" s="22" t="s">
        <v>182</v>
      </c>
      <c r="B455" s="78" t="s">
        <v>392</v>
      </c>
      <c r="C455" s="78" t="s">
        <v>395</v>
      </c>
      <c r="D455" s="29" t="s">
        <v>12</v>
      </c>
      <c r="E455" s="99">
        <v>117260</v>
      </c>
      <c r="F455" s="22" t="s">
        <v>396</v>
      </c>
    </row>
    <row r="456" spans="1:6" ht="26.25">
      <c r="A456" s="78" t="s">
        <v>606</v>
      </c>
      <c r="B456" s="78" t="s">
        <v>392</v>
      </c>
      <c r="C456" s="78" t="s">
        <v>395</v>
      </c>
      <c r="D456" s="78" t="s">
        <v>397</v>
      </c>
      <c r="E456" s="99">
        <v>7700040</v>
      </c>
      <c r="F456" s="22" t="s">
        <v>607</v>
      </c>
    </row>
    <row r="457" spans="1:6" ht="26.25">
      <c r="A457" s="22" t="s">
        <v>608</v>
      </c>
      <c r="B457" s="22"/>
      <c r="C457" s="29" t="s">
        <v>609</v>
      </c>
      <c r="D457" s="29"/>
      <c r="E457" s="106">
        <f>SUM(E458)</f>
        <v>285100</v>
      </c>
      <c r="F457" s="107"/>
    </row>
    <row r="458" spans="1:6" ht="26.25">
      <c r="A458" s="30" t="s">
        <v>610</v>
      </c>
      <c r="B458" s="29" t="s">
        <v>611</v>
      </c>
      <c r="C458" s="29" t="s">
        <v>612</v>
      </c>
      <c r="D458" s="29"/>
      <c r="E458" s="99">
        <f>E459</f>
        <v>285100</v>
      </c>
      <c r="F458" s="21"/>
    </row>
    <row r="459" spans="1:6" ht="39">
      <c r="A459" s="28" t="s">
        <v>478</v>
      </c>
      <c r="B459" s="29" t="s">
        <v>611</v>
      </c>
      <c r="C459" s="29" t="s">
        <v>612</v>
      </c>
      <c r="D459" s="29" t="s">
        <v>479</v>
      </c>
      <c r="E459" s="99">
        <v>285100</v>
      </c>
      <c r="F459" s="22" t="s">
        <v>613</v>
      </c>
    </row>
    <row r="460" spans="1:6" ht="52.5">
      <c r="A460" s="22" t="s">
        <v>614</v>
      </c>
      <c r="B460" s="22"/>
      <c r="C460" s="29" t="s">
        <v>399</v>
      </c>
      <c r="D460" s="29"/>
      <c r="E460" s="106">
        <f>SUM(E461+E469+E482+E495)</f>
        <v>18468707</v>
      </c>
      <c r="F460" s="107"/>
    </row>
    <row r="461" spans="1:6" ht="15">
      <c r="A461" s="30" t="s">
        <v>615</v>
      </c>
      <c r="B461" s="29" t="s">
        <v>43</v>
      </c>
      <c r="C461" s="29" t="s">
        <v>616</v>
      </c>
      <c r="D461" s="29"/>
      <c r="E461" s="99">
        <f>SUM(E462:E463)</f>
        <v>4839340</v>
      </c>
      <c r="F461" s="21"/>
    </row>
    <row r="462" spans="1:6" ht="24.75" customHeight="1">
      <c r="A462" s="22" t="s">
        <v>181</v>
      </c>
      <c r="B462" s="29" t="s">
        <v>43</v>
      </c>
      <c r="C462" s="29" t="s">
        <v>616</v>
      </c>
      <c r="D462" s="29" t="s">
        <v>17</v>
      </c>
      <c r="E462" s="99">
        <v>4631141</v>
      </c>
      <c r="F462" s="22" t="s">
        <v>617</v>
      </c>
    </row>
    <row r="463" spans="1:6" ht="30.75" customHeight="1">
      <c r="A463" s="22" t="s">
        <v>182</v>
      </c>
      <c r="B463" s="29" t="s">
        <v>43</v>
      </c>
      <c r="C463" s="29" t="s">
        <v>616</v>
      </c>
      <c r="D463" s="29" t="s">
        <v>12</v>
      </c>
      <c r="E463" s="99">
        <f>SUM(E464:E468)</f>
        <v>208199</v>
      </c>
      <c r="F463" s="21"/>
    </row>
    <row r="464" spans="1:6" ht="15">
      <c r="A464" s="22"/>
      <c r="B464" s="29"/>
      <c r="C464" s="29"/>
      <c r="D464" s="29"/>
      <c r="E464" s="99">
        <v>33000</v>
      </c>
      <c r="F464" s="21" t="s">
        <v>537</v>
      </c>
    </row>
    <row r="465" spans="1:6" ht="15">
      <c r="A465" s="22"/>
      <c r="B465" s="29"/>
      <c r="C465" s="29"/>
      <c r="D465" s="29"/>
      <c r="E465" s="99">
        <v>13300</v>
      </c>
      <c r="F465" s="21" t="s">
        <v>618</v>
      </c>
    </row>
    <row r="466" spans="1:6" ht="15">
      <c r="A466" s="22"/>
      <c r="B466" s="29"/>
      <c r="C466" s="29"/>
      <c r="D466" s="29"/>
      <c r="E466" s="99">
        <v>82000</v>
      </c>
      <c r="F466" s="21" t="s">
        <v>619</v>
      </c>
    </row>
    <row r="467" spans="1:6" ht="15">
      <c r="A467" s="22"/>
      <c r="B467" s="29"/>
      <c r="C467" s="29"/>
      <c r="D467" s="29"/>
      <c r="E467" s="99">
        <v>68000</v>
      </c>
      <c r="F467" s="21" t="s">
        <v>620</v>
      </c>
    </row>
    <row r="468" spans="1:6" ht="15">
      <c r="A468" s="22"/>
      <c r="B468" s="29"/>
      <c r="C468" s="29"/>
      <c r="D468" s="29"/>
      <c r="E468" s="99">
        <v>11899</v>
      </c>
      <c r="F468" s="21" t="s">
        <v>621</v>
      </c>
    </row>
    <row r="469" spans="1:6" ht="15">
      <c r="A469" s="22" t="s">
        <v>622</v>
      </c>
      <c r="B469" s="29" t="s">
        <v>489</v>
      </c>
      <c r="C469" s="29" t="s">
        <v>623</v>
      </c>
      <c r="D469" s="29"/>
      <c r="E469" s="99">
        <f>E470+E471</f>
        <v>7469800</v>
      </c>
      <c r="F469" s="21"/>
    </row>
    <row r="470" spans="1:6" ht="26.25">
      <c r="A470" s="22" t="s">
        <v>624</v>
      </c>
      <c r="B470" s="29" t="s">
        <v>489</v>
      </c>
      <c r="C470" s="29" t="s">
        <v>623</v>
      </c>
      <c r="D470" s="29" t="s">
        <v>15</v>
      </c>
      <c r="E470" s="99">
        <f>6167511+363589</f>
        <v>6531100</v>
      </c>
      <c r="F470" s="22" t="s">
        <v>617</v>
      </c>
    </row>
    <row r="471" spans="1:6" ht="27" customHeight="1">
      <c r="A471" s="22" t="s">
        <v>182</v>
      </c>
      <c r="B471" s="29" t="s">
        <v>489</v>
      </c>
      <c r="C471" s="29" t="s">
        <v>623</v>
      </c>
      <c r="D471" s="29" t="s">
        <v>12</v>
      </c>
      <c r="E471" s="99">
        <f>SUM(E472:E481)</f>
        <v>938700</v>
      </c>
      <c r="F471" s="22"/>
    </row>
    <row r="472" spans="1:6" ht="26.25">
      <c r="A472" s="22"/>
      <c r="B472" s="29"/>
      <c r="C472" s="29"/>
      <c r="D472" s="29"/>
      <c r="E472" s="99">
        <f>704353-98785</f>
        <v>605568</v>
      </c>
      <c r="F472" s="22" t="s">
        <v>625</v>
      </c>
    </row>
    <row r="473" spans="1:6" ht="15">
      <c r="A473" s="22"/>
      <c r="B473" s="29"/>
      <c r="C473" s="29"/>
      <c r="D473" s="29"/>
      <c r="E473" s="120">
        <f>346170-264804</f>
        <v>81366</v>
      </c>
      <c r="F473" s="124" t="s">
        <v>626</v>
      </c>
    </row>
    <row r="474" spans="1:6" ht="15">
      <c r="A474" s="22"/>
      <c r="B474" s="29"/>
      <c r="C474" s="29"/>
      <c r="D474" s="29"/>
      <c r="E474" s="120">
        <v>10300</v>
      </c>
      <c r="F474" s="124" t="s">
        <v>109</v>
      </c>
    </row>
    <row r="475" spans="1:6" ht="15">
      <c r="A475" s="22"/>
      <c r="B475" s="29"/>
      <c r="C475" s="29"/>
      <c r="D475" s="29"/>
      <c r="E475" s="120">
        <v>26780</v>
      </c>
      <c r="F475" s="124" t="s">
        <v>627</v>
      </c>
    </row>
    <row r="476" spans="1:6" ht="15">
      <c r="A476" s="22"/>
      <c r="B476" s="29"/>
      <c r="C476" s="29"/>
      <c r="D476" s="29"/>
      <c r="E476" s="120">
        <v>10000</v>
      </c>
      <c r="F476" s="125" t="s">
        <v>628</v>
      </c>
    </row>
    <row r="477" spans="1:6" ht="15">
      <c r="A477" s="22"/>
      <c r="B477" s="29"/>
      <c r="C477" s="29"/>
      <c r="D477" s="29"/>
      <c r="E477" s="120">
        <v>6963</v>
      </c>
      <c r="F477" s="30" t="s">
        <v>629</v>
      </c>
    </row>
    <row r="478" spans="1:6" ht="26.25">
      <c r="A478" s="22"/>
      <c r="B478" s="29"/>
      <c r="C478" s="29"/>
      <c r="D478" s="29"/>
      <c r="E478" s="120">
        <v>3245</v>
      </c>
      <c r="F478" s="30" t="s">
        <v>630</v>
      </c>
    </row>
    <row r="479" spans="1:6" ht="15">
      <c r="A479" s="22"/>
      <c r="B479" s="29"/>
      <c r="C479" s="29"/>
      <c r="D479" s="29"/>
      <c r="E479" s="120">
        <v>68915</v>
      </c>
      <c r="F479" s="30" t="s">
        <v>631</v>
      </c>
    </row>
    <row r="480" spans="1:6" ht="15">
      <c r="A480" s="22"/>
      <c r="B480" s="29"/>
      <c r="C480" s="29"/>
      <c r="D480" s="29"/>
      <c r="E480" s="120">
        <v>72426</v>
      </c>
      <c r="F480" s="30" t="s">
        <v>632</v>
      </c>
    </row>
    <row r="481" spans="1:6" ht="15">
      <c r="A481" s="22"/>
      <c r="B481" s="29"/>
      <c r="C481" s="29"/>
      <c r="D481" s="29"/>
      <c r="E481" s="120">
        <v>53137</v>
      </c>
      <c r="F481" s="125" t="s">
        <v>633</v>
      </c>
    </row>
    <row r="482" spans="1:6" ht="15">
      <c r="A482" s="30" t="s">
        <v>634</v>
      </c>
      <c r="B482" s="78" t="s">
        <v>77</v>
      </c>
      <c r="C482" s="78" t="s">
        <v>398</v>
      </c>
      <c r="D482" s="78"/>
      <c r="E482" s="100">
        <f>SUM(E483+E484)</f>
        <v>874497</v>
      </c>
      <c r="F482" s="21"/>
    </row>
    <row r="483" spans="1:6" ht="15">
      <c r="A483" s="30" t="s">
        <v>14</v>
      </c>
      <c r="B483" s="78" t="s">
        <v>77</v>
      </c>
      <c r="C483" s="78" t="s">
        <v>398</v>
      </c>
      <c r="D483" s="78" t="s">
        <v>15</v>
      </c>
      <c r="E483" s="100">
        <v>501938</v>
      </c>
      <c r="F483" s="22" t="s">
        <v>635</v>
      </c>
    </row>
    <row r="484" spans="1:6" ht="29.25" customHeight="1">
      <c r="A484" s="22" t="s">
        <v>182</v>
      </c>
      <c r="B484" s="78" t="s">
        <v>77</v>
      </c>
      <c r="C484" s="78" t="s">
        <v>398</v>
      </c>
      <c r="D484" s="78" t="s">
        <v>12</v>
      </c>
      <c r="E484" s="99">
        <f>SUM(E485:E494)</f>
        <v>372559</v>
      </c>
      <c r="F484" s="21"/>
    </row>
    <row r="485" spans="1:6" ht="15">
      <c r="A485" s="22"/>
      <c r="B485" s="78"/>
      <c r="C485" s="78"/>
      <c r="D485" s="78"/>
      <c r="E485" s="99">
        <v>9270</v>
      </c>
      <c r="F485" s="22" t="s">
        <v>537</v>
      </c>
    </row>
    <row r="486" spans="1:6" ht="26.25">
      <c r="A486" s="22"/>
      <c r="B486" s="78"/>
      <c r="C486" s="78"/>
      <c r="D486" s="78"/>
      <c r="E486" s="99">
        <v>9040</v>
      </c>
      <c r="F486" s="22" t="s">
        <v>636</v>
      </c>
    </row>
    <row r="487" spans="1:6" ht="15">
      <c r="A487" s="22"/>
      <c r="B487" s="78"/>
      <c r="C487" s="78"/>
      <c r="D487" s="78"/>
      <c r="E487" s="99">
        <v>237230</v>
      </c>
      <c r="F487" s="22" t="s">
        <v>637</v>
      </c>
    </row>
    <row r="488" spans="1:6" ht="15">
      <c r="A488" s="22"/>
      <c r="B488" s="78"/>
      <c r="C488" s="78"/>
      <c r="D488" s="78"/>
      <c r="E488" s="99">
        <v>6900</v>
      </c>
      <c r="F488" s="22" t="s">
        <v>638</v>
      </c>
    </row>
    <row r="489" spans="1:6" ht="15">
      <c r="A489" s="22"/>
      <c r="B489" s="78"/>
      <c r="C489" s="78"/>
      <c r="D489" s="78"/>
      <c r="E489" s="99">
        <v>4000</v>
      </c>
      <c r="F489" s="22" t="s">
        <v>639</v>
      </c>
    </row>
    <row r="490" spans="1:6" ht="15">
      <c r="A490" s="22"/>
      <c r="B490" s="78"/>
      <c r="C490" s="78"/>
      <c r="D490" s="78"/>
      <c r="E490" s="99">
        <v>53189</v>
      </c>
      <c r="F490" s="22" t="s">
        <v>640</v>
      </c>
    </row>
    <row r="491" spans="1:6" ht="15">
      <c r="A491" s="22"/>
      <c r="B491" s="78"/>
      <c r="C491" s="78"/>
      <c r="D491" s="78"/>
      <c r="E491" s="99">
        <v>19800</v>
      </c>
      <c r="F491" s="22" t="s">
        <v>641</v>
      </c>
    </row>
    <row r="492" spans="1:6" ht="15">
      <c r="A492" s="30"/>
      <c r="B492" s="78"/>
      <c r="C492" s="78"/>
      <c r="D492" s="78"/>
      <c r="E492" s="100">
        <v>5000</v>
      </c>
      <c r="F492" s="22" t="s">
        <v>642</v>
      </c>
    </row>
    <row r="493" spans="1:6" ht="15">
      <c r="A493" s="126"/>
      <c r="B493" s="78"/>
      <c r="C493" s="78"/>
      <c r="D493" s="78"/>
      <c r="E493" s="100">
        <v>6500</v>
      </c>
      <c r="F493" s="22" t="s">
        <v>643</v>
      </c>
    </row>
    <row r="494" spans="1:6" ht="15">
      <c r="A494" s="22"/>
      <c r="B494" s="78"/>
      <c r="C494" s="78"/>
      <c r="D494" s="78"/>
      <c r="E494" s="100">
        <v>21630</v>
      </c>
      <c r="F494" s="22" t="s">
        <v>644</v>
      </c>
    </row>
    <row r="495" spans="1:6" ht="15">
      <c r="A495" s="30" t="s">
        <v>634</v>
      </c>
      <c r="B495" s="78" t="s">
        <v>77</v>
      </c>
      <c r="C495" s="78" t="s">
        <v>400</v>
      </c>
      <c r="D495" s="78"/>
      <c r="E495" s="100">
        <f>E496+E497</f>
        <v>5285070</v>
      </c>
      <c r="F495" s="21"/>
    </row>
    <row r="496" spans="1:6" ht="15">
      <c r="A496" s="30" t="s">
        <v>14</v>
      </c>
      <c r="B496" s="78" t="s">
        <v>77</v>
      </c>
      <c r="C496" s="78" t="s">
        <v>400</v>
      </c>
      <c r="D496" s="78" t="s">
        <v>15</v>
      </c>
      <c r="E496" s="100">
        <v>2989123</v>
      </c>
      <c r="F496" s="22" t="s">
        <v>645</v>
      </c>
    </row>
    <row r="497" spans="1:6" ht="29.25" customHeight="1">
      <c r="A497" s="22" t="s">
        <v>182</v>
      </c>
      <c r="B497" s="78" t="s">
        <v>77</v>
      </c>
      <c r="C497" s="78" t="s">
        <v>400</v>
      </c>
      <c r="D497" s="78" t="s">
        <v>12</v>
      </c>
      <c r="E497" s="99">
        <f>SUM(E498:E511)</f>
        <v>2295947</v>
      </c>
      <c r="F497" s="21"/>
    </row>
    <row r="498" spans="1:6" ht="15">
      <c r="A498" s="31"/>
      <c r="B498" s="29"/>
      <c r="C498" s="29"/>
      <c r="D498" s="29"/>
      <c r="E498" s="99">
        <v>73177</v>
      </c>
      <c r="F498" s="22" t="s">
        <v>646</v>
      </c>
    </row>
    <row r="499" spans="1:6" ht="15">
      <c r="A499" s="31"/>
      <c r="B499" s="29"/>
      <c r="C499" s="29"/>
      <c r="D499" s="29"/>
      <c r="E499" s="99">
        <v>166000</v>
      </c>
      <c r="F499" s="22" t="s">
        <v>647</v>
      </c>
    </row>
    <row r="500" spans="1:6" ht="15">
      <c r="A500" s="31"/>
      <c r="B500" s="29"/>
      <c r="C500" s="29"/>
      <c r="D500" s="29"/>
      <c r="E500" s="99">
        <v>60147</v>
      </c>
      <c r="F500" s="22" t="s">
        <v>648</v>
      </c>
    </row>
    <row r="501" spans="1:6" ht="26.25">
      <c r="A501" s="31"/>
      <c r="B501" s="29"/>
      <c r="C501" s="29"/>
      <c r="D501" s="29"/>
      <c r="E501" s="99">
        <v>61780</v>
      </c>
      <c r="F501" s="22" t="s">
        <v>649</v>
      </c>
    </row>
    <row r="502" spans="1:6" ht="26.25">
      <c r="A502" s="31"/>
      <c r="B502" s="29"/>
      <c r="C502" s="29"/>
      <c r="D502" s="29"/>
      <c r="E502" s="99">
        <v>1148447</v>
      </c>
      <c r="F502" s="22" t="s">
        <v>650</v>
      </c>
    </row>
    <row r="503" spans="1:6" ht="15">
      <c r="A503" s="31"/>
      <c r="B503" s="29"/>
      <c r="C503" s="29"/>
      <c r="D503" s="29"/>
      <c r="E503" s="99">
        <v>240000</v>
      </c>
      <c r="F503" s="22" t="s">
        <v>651</v>
      </c>
    </row>
    <row r="504" spans="1:6" ht="15">
      <c r="A504" s="31"/>
      <c r="B504" s="78"/>
      <c r="C504" s="78"/>
      <c r="D504" s="29"/>
      <c r="E504" s="99">
        <v>131204</v>
      </c>
      <c r="F504" s="22" t="s">
        <v>112</v>
      </c>
    </row>
    <row r="505" spans="1:6" ht="15">
      <c r="A505" s="31"/>
      <c r="B505" s="78"/>
      <c r="C505" s="78"/>
      <c r="D505" s="29"/>
      <c r="E505" s="99">
        <v>105000</v>
      </c>
      <c r="F505" s="22" t="s">
        <v>652</v>
      </c>
    </row>
    <row r="506" spans="1:6" ht="15">
      <c r="A506" s="31"/>
      <c r="B506" s="78"/>
      <c r="C506" s="78"/>
      <c r="D506" s="29"/>
      <c r="E506" s="99">
        <v>10000</v>
      </c>
      <c r="F506" s="22" t="s">
        <v>284</v>
      </c>
    </row>
    <row r="507" spans="1:6" ht="15">
      <c r="A507" s="31"/>
      <c r="B507" s="78"/>
      <c r="C507" s="78"/>
      <c r="D507" s="29"/>
      <c r="E507" s="99">
        <v>3000</v>
      </c>
      <c r="F507" s="22" t="s">
        <v>212</v>
      </c>
    </row>
    <row r="508" spans="1:6" ht="15">
      <c r="A508" s="31"/>
      <c r="B508" s="78"/>
      <c r="C508" s="78"/>
      <c r="D508" s="29"/>
      <c r="E508" s="99">
        <v>39600</v>
      </c>
      <c r="F508" s="22" t="s">
        <v>653</v>
      </c>
    </row>
    <row r="509" spans="1:6" ht="15">
      <c r="A509" s="31"/>
      <c r="B509" s="78"/>
      <c r="C509" s="78"/>
      <c r="D509" s="29"/>
      <c r="E509" s="99">
        <v>189792</v>
      </c>
      <c r="F509" s="22" t="s">
        <v>654</v>
      </c>
    </row>
    <row r="510" spans="1:6" ht="15">
      <c r="A510" s="31"/>
      <c r="B510" s="78"/>
      <c r="C510" s="78"/>
      <c r="D510" s="29"/>
      <c r="E510" s="99">
        <v>13000</v>
      </c>
      <c r="F510" s="22" t="s">
        <v>643</v>
      </c>
    </row>
    <row r="511" spans="1:6" ht="15">
      <c r="A511" s="31"/>
      <c r="B511" s="78"/>
      <c r="C511" s="78"/>
      <c r="D511" s="29"/>
      <c r="E511" s="99">
        <v>54800</v>
      </c>
      <c r="F511" s="22" t="s">
        <v>655</v>
      </c>
    </row>
    <row r="512" spans="1:6" ht="15">
      <c r="A512" s="22" t="s">
        <v>656</v>
      </c>
      <c r="B512" s="22"/>
      <c r="C512" s="29" t="s">
        <v>657</v>
      </c>
      <c r="D512" s="29"/>
      <c r="E512" s="106">
        <f>SUM(E513)</f>
        <v>1837300</v>
      </c>
      <c r="F512" s="107"/>
    </row>
    <row r="513" spans="1:6" ht="15">
      <c r="A513" s="22" t="s">
        <v>658</v>
      </c>
      <c r="B513" s="29" t="s">
        <v>659</v>
      </c>
      <c r="C513" s="29" t="s">
        <v>660</v>
      </c>
      <c r="D513" s="29"/>
      <c r="E513" s="99">
        <f>E514</f>
        <v>1837300</v>
      </c>
      <c r="F513" s="21"/>
    </row>
    <row r="514" spans="1:6" ht="28.5" customHeight="1">
      <c r="A514" s="22" t="s">
        <v>182</v>
      </c>
      <c r="B514" s="29" t="s">
        <v>659</v>
      </c>
      <c r="C514" s="29" t="s">
        <v>660</v>
      </c>
      <c r="D514" s="29" t="s">
        <v>12</v>
      </c>
      <c r="E514" s="99">
        <v>1837300</v>
      </c>
      <c r="F514" s="21" t="s">
        <v>722</v>
      </c>
    </row>
    <row r="515" spans="1:9" ht="39">
      <c r="A515" s="32" t="s">
        <v>176</v>
      </c>
      <c r="B515" s="127"/>
      <c r="C515" s="128" t="s">
        <v>177</v>
      </c>
      <c r="D515" s="129"/>
      <c r="E515" s="130">
        <f>E520+E523+E516</f>
        <v>8243080</v>
      </c>
      <c r="F515" s="131"/>
      <c r="I515" s="39"/>
    </row>
    <row r="516" spans="1:6" ht="15">
      <c r="A516" s="30" t="s">
        <v>154</v>
      </c>
      <c r="B516" s="132" t="s">
        <v>155</v>
      </c>
      <c r="C516" s="133" t="s">
        <v>201</v>
      </c>
      <c r="D516" s="133"/>
      <c r="E516" s="134">
        <f>E518</f>
        <v>340</v>
      </c>
      <c r="F516" s="135"/>
    </row>
    <row r="517" spans="1:6" ht="15">
      <c r="A517" s="30" t="s">
        <v>247</v>
      </c>
      <c r="B517" s="132" t="s">
        <v>155</v>
      </c>
      <c r="C517" s="133" t="s">
        <v>153</v>
      </c>
      <c r="D517" s="133"/>
      <c r="E517" s="134">
        <f>E518</f>
        <v>340</v>
      </c>
      <c r="F517" s="135"/>
    </row>
    <row r="518" spans="1:6" ht="15">
      <c r="A518" s="33" t="s">
        <v>229</v>
      </c>
      <c r="B518" s="132" t="s">
        <v>155</v>
      </c>
      <c r="C518" s="133" t="s">
        <v>153</v>
      </c>
      <c r="D518" s="133" t="s">
        <v>156</v>
      </c>
      <c r="E518" s="134">
        <v>340</v>
      </c>
      <c r="F518" s="135" t="s">
        <v>229</v>
      </c>
    </row>
    <row r="519" spans="1:6" ht="39">
      <c r="A519" s="22" t="s">
        <v>199</v>
      </c>
      <c r="B519" s="50"/>
      <c r="C519" s="133" t="s">
        <v>200</v>
      </c>
      <c r="D519" s="29"/>
      <c r="E519" s="96">
        <f>E520+E523</f>
        <v>8242740</v>
      </c>
      <c r="F519" s="35"/>
    </row>
    <row r="520" spans="1:6" ht="15">
      <c r="A520" s="30" t="s">
        <v>152</v>
      </c>
      <c r="B520" s="132" t="s">
        <v>140</v>
      </c>
      <c r="C520" s="133" t="s">
        <v>157</v>
      </c>
      <c r="D520" s="133"/>
      <c r="E520" s="136">
        <f>E521+E522</f>
        <v>8012227</v>
      </c>
      <c r="F520" s="137"/>
    </row>
    <row r="521" spans="1:6" ht="25.5" customHeight="1">
      <c r="A521" s="22" t="s">
        <v>181</v>
      </c>
      <c r="B521" s="132" t="s">
        <v>140</v>
      </c>
      <c r="C521" s="133" t="s">
        <v>157</v>
      </c>
      <c r="D521" s="133" t="s">
        <v>17</v>
      </c>
      <c r="E521" s="136">
        <v>7008610</v>
      </c>
      <c r="F521" s="34" t="s">
        <v>198</v>
      </c>
    </row>
    <row r="522" spans="1:6" ht="171">
      <c r="A522" s="22" t="s">
        <v>184</v>
      </c>
      <c r="B522" s="132" t="s">
        <v>140</v>
      </c>
      <c r="C522" s="133" t="s">
        <v>157</v>
      </c>
      <c r="D522" s="133" t="s">
        <v>12</v>
      </c>
      <c r="E522" s="136">
        <v>1003617</v>
      </c>
      <c r="F522" s="34" t="s">
        <v>677</v>
      </c>
    </row>
    <row r="523" spans="1:6" ht="15">
      <c r="A523" s="22" t="s">
        <v>249</v>
      </c>
      <c r="B523" s="132" t="s">
        <v>140</v>
      </c>
      <c r="C523" s="133" t="s">
        <v>250</v>
      </c>
      <c r="D523" s="133"/>
      <c r="E523" s="136">
        <f>E524</f>
        <v>230513</v>
      </c>
      <c r="F523" s="34"/>
    </row>
    <row r="524" spans="1:6" ht="30" customHeight="1">
      <c r="A524" s="22" t="s">
        <v>181</v>
      </c>
      <c r="B524" s="132"/>
      <c r="C524" s="133" t="s">
        <v>250</v>
      </c>
      <c r="D524" s="133" t="s">
        <v>17</v>
      </c>
      <c r="E524" s="136">
        <v>230513</v>
      </c>
      <c r="F524" s="34" t="s">
        <v>251</v>
      </c>
    </row>
    <row r="525" spans="1:9" ht="39">
      <c r="A525" s="15" t="s">
        <v>440</v>
      </c>
      <c r="B525" s="133"/>
      <c r="C525" s="138" t="s">
        <v>401</v>
      </c>
      <c r="D525" s="133"/>
      <c r="E525" s="139">
        <f>E526+E533</f>
        <v>11019149</v>
      </c>
      <c r="F525" s="34"/>
      <c r="I525" s="39"/>
    </row>
    <row r="526" spans="1:6" ht="26.25">
      <c r="A526" s="22" t="s">
        <v>441</v>
      </c>
      <c r="B526" s="22"/>
      <c r="C526" s="29" t="s">
        <v>442</v>
      </c>
      <c r="D526" s="29"/>
      <c r="E526" s="106">
        <f>SUM(E528+E530+E532)</f>
        <v>10539449</v>
      </c>
      <c r="F526" s="107"/>
    </row>
    <row r="527" spans="1:6" ht="15">
      <c r="A527" s="22" t="s">
        <v>443</v>
      </c>
      <c r="B527" s="29" t="s">
        <v>444</v>
      </c>
      <c r="C527" s="29" t="s">
        <v>445</v>
      </c>
      <c r="D527" s="29"/>
      <c r="E527" s="99">
        <f>E528</f>
        <v>100000</v>
      </c>
      <c r="F527" s="22"/>
    </row>
    <row r="528" spans="1:6" ht="25.5" customHeight="1">
      <c r="A528" s="22" t="s">
        <v>182</v>
      </c>
      <c r="B528" s="29" t="s">
        <v>444</v>
      </c>
      <c r="C528" s="29" t="s">
        <v>445</v>
      </c>
      <c r="D528" s="29" t="s">
        <v>12</v>
      </c>
      <c r="E528" s="99">
        <v>100000</v>
      </c>
      <c r="F528" s="22" t="s">
        <v>452</v>
      </c>
    </row>
    <row r="529" spans="1:6" ht="26.25">
      <c r="A529" s="22" t="s">
        <v>446</v>
      </c>
      <c r="B529" s="29" t="s">
        <v>444</v>
      </c>
      <c r="C529" s="29" t="s">
        <v>447</v>
      </c>
      <c r="D529" s="29"/>
      <c r="E529" s="99">
        <f>E530</f>
        <v>4636999</v>
      </c>
      <c r="F529" s="22"/>
    </row>
    <row r="530" spans="1:6" ht="26.25">
      <c r="A530" s="22" t="s">
        <v>448</v>
      </c>
      <c r="B530" s="29" t="s">
        <v>444</v>
      </c>
      <c r="C530" s="29" t="s">
        <v>447</v>
      </c>
      <c r="D530" s="29" t="s">
        <v>432</v>
      </c>
      <c r="E530" s="99">
        <v>4636999</v>
      </c>
      <c r="F530" s="22" t="s">
        <v>453</v>
      </c>
    </row>
    <row r="531" spans="1:6" ht="15">
      <c r="A531" s="22" t="s">
        <v>449</v>
      </c>
      <c r="B531" s="29" t="s">
        <v>444</v>
      </c>
      <c r="C531" s="29" t="s">
        <v>450</v>
      </c>
      <c r="D531" s="29"/>
      <c r="E531" s="99">
        <f>E532</f>
        <v>5802450</v>
      </c>
      <c r="F531" s="22"/>
    </row>
    <row r="532" spans="1:6" ht="26.25">
      <c r="A532" s="22" t="s">
        <v>448</v>
      </c>
      <c r="B532" s="29" t="s">
        <v>444</v>
      </c>
      <c r="C532" s="29" t="s">
        <v>450</v>
      </c>
      <c r="D532" s="29" t="s">
        <v>432</v>
      </c>
      <c r="E532" s="99">
        <v>5802450</v>
      </c>
      <c r="F532" s="22" t="s">
        <v>451</v>
      </c>
    </row>
    <row r="533" spans="1:6" ht="39">
      <c r="A533" s="22" t="s">
        <v>402</v>
      </c>
      <c r="B533" s="133"/>
      <c r="C533" s="133" t="s">
        <v>403</v>
      </c>
      <c r="D533" s="133"/>
      <c r="E533" s="140">
        <f>E534</f>
        <v>479700</v>
      </c>
      <c r="F533" s="34"/>
    </row>
    <row r="534" spans="1:6" ht="15">
      <c r="A534" s="22"/>
      <c r="B534" s="133" t="s">
        <v>392</v>
      </c>
      <c r="C534" s="133" t="s">
        <v>404</v>
      </c>
      <c r="D534" s="133"/>
      <c r="E534" s="140">
        <f>E535</f>
        <v>479700</v>
      </c>
      <c r="F534" s="34"/>
    </row>
    <row r="535" spans="1:6" ht="26.25">
      <c r="A535" s="22"/>
      <c r="B535" s="133"/>
      <c r="C535" s="133"/>
      <c r="D535" s="133" t="s">
        <v>397</v>
      </c>
      <c r="E535" s="140">
        <v>479700</v>
      </c>
      <c r="F535" s="34" t="s">
        <v>723</v>
      </c>
    </row>
    <row r="536" spans="1:9" ht="39">
      <c r="A536" s="103" t="s">
        <v>69</v>
      </c>
      <c r="B536" s="36"/>
      <c r="C536" s="36" t="s">
        <v>70</v>
      </c>
      <c r="D536" s="36"/>
      <c r="E536" s="141">
        <f>SUM(E537+E540+E543+E546)</f>
        <v>248900</v>
      </c>
      <c r="F536" s="98"/>
      <c r="I536" s="39"/>
    </row>
    <row r="537" spans="1:6" ht="39">
      <c r="A537" s="22" t="s">
        <v>76</v>
      </c>
      <c r="B537" s="78" t="s">
        <v>77</v>
      </c>
      <c r="C537" s="78" t="s">
        <v>78</v>
      </c>
      <c r="D537" s="78"/>
      <c r="E537" s="100">
        <f>E539</f>
        <v>204100</v>
      </c>
      <c r="F537" s="22"/>
    </row>
    <row r="538" spans="1:6" ht="26.25">
      <c r="A538" s="22" t="s">
        <v>79</v>
      </c>
      <c r="B538" s="78" t="s">
        <v>77</v>
      </c>
      <c r="C538" s="78" t="s">
        <v>80</v>
      </c>
      <c r="D538" s="78"/>
      <c r="E538" s="100">
        <f>E539</f>
        <v>204100</v>
      </c>
      <c r="F538" s="22"/>
    </row>
    <row r="539" spans="1:6" ht="26.25">
      <c r="A539" s="22" t="s">
        <v>16</v>
      </c>
      <c r="B539" s="78" t="s">
        <v>77</v>
      </c>
      <c r="C539" s="78" t="s">
        <v>80</v>
      </c>
      <c r="D539" s="78" t="s">
        <v>178</v>
      </c>
      <c r="E539" s="99">
        <v>204100</v>
      </c>
      <c r="F539" s="22" t="s">
        <v>81</v>
      </c>
    </row>
    <row r="540" spans="1:6" ht="26.25">
      <c r="A540" s="22" t="s">
        <v>71</v>
      </c>
      <c r="B540" s="29" t="s">
        <v>43</v>
      </c>
      <c r="C540" s="29" t="s">
        <v>72</v>
      </c>
      <c r="D540" s="29"/>
      <c r="E540" s="99">
        <f>SUM(E542)</f>
        <v>36200</v>
      </c>
      <c r="F540" s="107"/>
    </row>
    <row r="541" spans="1:6" ht="26.25">
      <c r="A541" s="22" t="s">
        <v>73</v>
      </c>
      <c r="B541" s="29" t="s">
        <v>43</v>
      </c>
      <c r="C541" s="29" t="s">
        <v>74</v>
      </c>
      <c r="D541" s="29"/>
      <c r="E541" s="99">
        <f>SUM(E542)</f>
        <v>36200</v>
      </c>
      <c r="F541" s="107"/>
    </row>
    <row r="542" spans="1:6" ht="30" customHeight="1">
      <c r="A542" s="22" t="s">
        <v>182</v>
      </c>
      <c r="B542" s="29" t="s">
        <v>43</v>
      </c>
      <c r="C542" s="29" t="s">
        <v>74</v>
      </c>
      <c r="D542" s="29" t="s">
        <v>12</v>
      </c>
      <c r="E542" s="99">
        <v>36200</v>
      </c>
      <c r="F542" s="22" t="s">
        <v>75</v>
      </c>
    </row>
    <row r="543" spans="1:6" ht="26.25">
      <c r="A543" s="22" t="s">
        <v>101</v>
      </c>
      <c r="B543" s="29" t="s">
        <v>43</v>
      </c>
      <c r="C543" s="29" t="s">
        <v>103</v>
      </c>
      <c r="D543" s="29"/>
      <c r="E543" s="99">
        <f>SUM(E545)</f>
        <v>4300</v>
      </c>
      <c r="F543" s="107"/>
    </row>
    <row r="544" spans="1:6" ht="26.25">
      <c r="A544" s="22" t="s">
        <v>110</v>
      </c>
      <c r="B544" s="29" t="s">
        <v>43</v>
      </c>
      <c r="C544" s="29" t="s">
        <v>102</v>
      </c>
      <c r="D544" s="29"/>
      <c r="E544" s="99">
        <f>SUM(E545)</f>
        <v>4300</v>
      </c>
      <c r="F544" s="107"/>
    </row>
    <row r="545" spans="1:6" ht="31.5" customHeight="1">
      <c r="A545" s="22" t="s">
        <v>182</v>
      </c>
      <c r="B545" s="29" t="s">
        <v>43</v>
      </c>
      <c r="C545" s="29" t="s">
        <v>102</v>
      </c>
      <c r="D545" s="29" t="s">
        <v>12</v>
      </c>
      <c r="E545" s="99">
        <v>4300</v>
      </c>
      <c r="F545" s="22" t="s">
        <v>104</v>
      </c>
    </row>
    <row r="546" spans="1:6" ht="26.25">
      <c r="A546" s="22" t="s">
        <v>299</v>
      </c>
      <c r="B546" s="29" t="s">
        <v>43</v>
      </c>
      <c r="C546" s="29" t="s">
        <v>107</v>
      </c>
      <c r="D546" s="29"/>
      <c r="E546" s="99">
        <f>SUM(E548)</f>
        <v>4300</v>
      </c>
      <c r="F546" s="107"/>
    </row>
    <row r="547" spans="1:6" ht="26.25">
      <c r="A547" s="101" t="s">
        <v>111</v>
      </c>
      <c r="B547" s="29" t="s">
        <v>43</v>
      </c>
      <c r="C547" s="29" t="s">
        <v>106</v>
      </c>
      <c r="D547" s="29"/>
      <c r="E547" s="99">
        <f>SUM(E548)</f>
        <v>4300</v>
      </c>
      <c r="F547" s="107"/>
    </row>
    <row r="548" spans="1:6" ht="30.75" customHeight="1">
      <c r="A548" s="22" t="s">
        <v>182</v>
      </c>
      <c r="B548" s="29" t="s">
        <v>43</v>
      </c>
      <c r="C548" s="29" t="s">
        <v>106</v>
      </c>
      <c r="D548" s="29" t="s">
        <v>12</v>
      </c>
      <c r="E548" s="99">
        <v>4300</v>
      </c>
      <c r="F548" s="22" t="s">
        <v>105</v>
      </c>
    </row>
    <row r="549" spans="1:9" ht="52.5">
      <c r="A549" s="103" t="s">
        <v>661</v>
      </c>
      <c r="B549" s="29"/>
      <c r="C549" s="36" t="s">
        <v>662</v>
      </c>
      <c r="D549" s="29"/>
      <c r="E549" s="141">
        <f>SUM(E550)</f>
        <v>900000</v>
      </c>
      <c r="F549" s="107"/>
      <c r="I549" s="39"/>
    </row>
    <row r="550" spans="1:6" ht="26.25">
      <c r="A550" s="22" t="s">
        <v>663</v>
      </c>
      <c r="B550" s="78" t="s">
        <v>569</v>
      </c>
      <c r="C550" s="78" t="s">
        <v>664</v>
      </c>
      <c r="D550" s="78"/>
      <c r="E550" s="99">
        <f>SUM(E551:E551)</f>
        <v>900000</v>
      </c>
      <c r="F550" s="107"/>
    </row>
    <row r="551" spans="1:6" ht="30" customHeight="1">
      <c r="A551" s="22" t="s">
        <v>182</v>
      </c>
      <c r="B551" s="78" t="s">
        <v>569</v>
      </c>
      <c r="C551" s="78" t="s">
        <v>664</v>
      </c>
      <c r="D551" s="78" t="s">
        <v>12</v>
      </c>
      <c r="E551" s="99">
        <v>900000</v>
      </c>
      <c r="F551" s="107" t="s">
        <v>665</v>
      </c>
    </row>
    <row r="552" spans="1:9" ht="39">
      <c r="A552" s="15" t="s">
        <v>405</v>
      </c>
      <c r="B552" s="36"/>
      <c r="C552" s="36" t="s">
        <v>408</v>
      </c>
      <c r="D552" s="36"/>
      <c r="E552" s="142">
        <f>E553+E559+E562+E565</f>
        <v>2076325</v>
      </c>
      <c r="F552" s="15"/>
      <c r="I552" s="39"/>
    </row>
    <row r="553" spans="1:6" ht="26.25">
      <c r="A553" s="22" t="s">
        <v>407</v>
      </c>
      <c r="B553" s="29"/>
      <c r="C553" s="29" t="s">
        <v>409</v>
      </c>
      <c r="D553" s="29"/>
      <c r="E553" s="113">
        <f>E554+E557</f>
        <v>1288125</v>
      </c>
      <c r="F553" s="22"/>
    </row>
    <row r="554" spans="1:6" ht="15">
      <c r="A554" s="22"/>
      <c r="B554" s="29" t="s">
        <v>354</v>
      </c>
      <c r="C554" s="29" t="s">
        <v>410</v>
      </c>
      <c r="D554" s="29"/>
      <c r="E554" s="113">
        <f>E555+E556</f>
        <v>1231406</v>
      </c>
      <c r="F554" s="22"/>
    </row>
    <row r="555" spans="1:6" ht="15">
      <c r="A555" s="22"/>
      <c r="B555" s="29"/>
      <c r="C555" s="29"/>
      <c r="D555" s="29" t="s">
        <v>15</v>
      </c>
      <c r="E555" s="113">
        <v>1155876</v>
      </c>
      <c r="F555" s="22" t="s">
        <v>411</v>
      </c>
    </row>
    <row r="556" spans="1:6" ht="15">
      <c r="A556" s="22"/>
      <c r="B556" s="29"/>
      <c r="C556" s="29"/>
      <c r="D556" s="29" t="s">
        <v>12</v>
      </c>
      <c r="E556" s="113">
        <v>75530</v>
      </c>
      <c r="F556" s="22" t="s">
        <v>412</v>
      </c>
    </row>
    <row r="557" spans="1:6" ht="15">
      <c r="A557" s="22"/>
      <c r="B557" s="29" t="s">
        <v>354</v>
      </c>
      <c r="C557" s="29" t="s">
        <v>413</v>
      </c>
      <c r="D557" s="29"/>
      <c r="E557" s="113">
        <f>E558</f>
        <v>56719</v>
      </c>
      <c r="F557" s="22"/>
    </row>
    <row r="558" spans="1:6" ht="26.25">
      <c r="A558" s="22"/>
      <c r="B558" s="29"/>
      <c r="C558" s="29"/>
      <c r="D558" s="29" t="s">
        <v>12</v>
      </c>
      <c r="E558" s="113">
        <v>56719</v>
      </c>
      <c r="F558" s="22" t="s">
        <v>414</v>
      </c>
    </row>
    <row r="559" spans="1:6" ht="26.25">
      <c r="A559" s="22" t="s">
        <v>415</v>
      </c>
      <c r="B559" s="29"/>
      <c r="C559" s="29" t="s">
        <v>416</v>
      </c>
      <c r="D559" s="29"/>
      <c r="E559" s="113">
        <f>E560</f>
        <v>71200</v>
      </c>
      <c r="F559" s="22"/>
    </row>
    <row r="560" spans="1:6" ht="15">
      <c r="A560" s="22"/>
      <c r="B560" s="29" t="s">
        <v>354</v>
      </c>
      <c r="C560" s="29" t="s">
        <v>417</v>
      </c>
      <c r="D560" s="29"/>
      <c r="E560" s="113">
        <f>E561</f>
        <v>71200</v>
      </c>
      <c r="F560" s="22"/>
    </row>
    <row r="561" spans="1:6" ht="15">
      <c r="A561" s="22"/>
      <c r="B561" s="29"/>
      <c r="C561" s="29"/>
      <c r="D561" s="29" t="s">
        <v>12</v>
      </c>
      <c r="E561" s="113">
        <v>71200</v>
      </c>
      <c r="F561" s="22" t="s">
        <v>418</v>
      </c>
    </row>
    <row r="562" spans="1:6" ht="26.25">
      <c r="A562" s="22" t="s">
        <v>419</v>
      </c>
      <c r="B562" s="29"/>
      <c r="C562" s="29" t="s">
        <v>420</v>
      </c>
      <c r="D562" s="29"/>
      <c r="E562" s="113">
        <f>E563</f>
        <v>303000</v>
      </c>
      <c r="F562" s="22"/>
    </row>
    <row r="563" spans="1:6" ht="15">
      <c r="A563" s="22"/>
      <c r="B563" s="29" t="s">
        <v>354</v>
      </c>
      <c r="C563" s="29" t="s">
        <v>421</v>
      </c>
      <c r="D563" s="29"/>
      <c r="E563" s="113">
        <f>E564</f>
        <v>303000</v>
      </c>
      <c r="F563" s="22"/>
    </row>
    <row r="564" spans="1:6" ht="15">
      <c r="A564" s="22"/>
      <c r="B564" s="29"/>
      <c r="C564" s="29"/>
      <c r="D564" s="29" t="s">
        <v>397</v>
      </c>
      <c r="E564" s="113">
        <v>303000</v>
      </c>
      <c r="F564" s="22" t="s">
        <v>422</v>
      </c>
    </row>
    <row r="565" spans="1:6" ht="26.25">
      <c r="A565" s="22" t="s">
        <v>423</v>
      </c>
      <c r="B565" s="29"/>
      <c r="C565" s="29" t="s">
        <v>406</v>
      </c>
      <c r="D565" s="29"/>
      <c r="E565" s="113">
        <f>E566</f>
        <v>414000</v>
      </c>
      <c r="F565" s="22"/>
    </row>
    <row r="566" spans="1:6" ht="15">
      <c r="A566" s="22"/>
      <c r="B566" s="29"/>
      <c r="C566" s="29" t="s">
        <v>424</v>
      </c>
      <c r="D566" s="29"/>
      <c r="E566" s="113">
        <f>E567</f>
        <v>414000</v>
      </c>
      <c r="F566" s="22"/>
    </row>
    <row r="567" spans="1:6" ht="26.25">
      <c r="A567" s="22"/>
      <c r="B567" s="29"/>
      <c r="C567" s="29"/>
      <c r="D567" s="29" t="s">
        <v>397</v>
      </c>
      <c r="E567" s="113">
        <v>414000</v>
      </c>
      <c r="F567" s="22" t="s">
        <v>425</v>
      </c>
    </row>
    <row r="568" spans="1:9" ht="52.5">
      <c r="A568" s="115" t="s">
        <v>666</v>
      </c>
      <c r="B568" s="78"/>
      <c r="C568" s="143" t="s">
        <v>667</v>
      </c>
      <c r="D568" s="78"/>
      <c r="E568" s="141">
        <f>SUM(E569+E571)</f>
        <v>75480</v>
      </c>
      <c r="F568" s="22"/>
      <c r="I568" s="39"/>
    </row>
    <row r="569" spans="1:6" ht="39">
      <c r="A569" s="31" t="s">
        <v>668</v>
      </c>
      <c r="B569" s="29" t="s">
        <v>511</v>
      </c>
      <c r="C569" s="29" t="s">
        <v>669</v>
      </c>
      <c r="D569" s="78"/>
      <c r="E569" s="99">
        <f>SUM(E570)</f>
        <v>70480</v>
      </c>
      <c r="F569" s="22"/>
    </row>
    <row r="570" spans="1:6" ht="39">
      <c r="A570" s="22" t="s">
        <v>473</v>
      </c>
      <c r="B570" s="29" t="s">
        <v>511</v>
      </c>
      <c r="C570" s="29" t="s">
        <v>669</v>
      </c>
      <c r="D570" s="29" t="s">
        <v>12</v>
      </c>
      <c r="E570" s="100">
        <v>70480</v>
      </c>
      <c r="F570" s="22" t="s">
        <v>670</v>
      </c>
    </row>
    <row r="571" spans="1:6" ht="39">
      <c r="A571" s="22" t="s">
        <v>671</v>
      </c>
      <c r="B571" s="29" t="s">
        <v>511</v>
      </c>
      <c r="C571" s="29" t="s">
        <v>672</v>
      </c>
      <c r="D571" s="29"/>
      <c r="E571" s="144">
        <f>SUM(E572)</f>
        <v>5000</v>
      </c>
      <c r="F571" s="22"/>
    </row>
    <row r="572" spans="1:6" ht="39">
      <c r="A572" s="22" t="s">
        <v>473</v>
      </c>
      <c r="B572" s="29" t="s">
        <v>511</v>
      </c>
      <c r="C572" s="29" t="s">
        <v>672</v>
      </c>
      <c r="D572" s="29" t="s">
        <v>12</v>
      </c>
      <c r="E572" s="100">
        <v>5000</v>
      </c>
      <c r="F572" s="22" t="s">
        <v>673</v>
      </c>
    </row>
    <row r="573" spans="1:70" s="5" customFormat="1" ht="15">
      <c r="A573" s="145" t="s">
        <v>674</v>
      </c>
      <c r="B573" s="23"/>
      <c r="C573" s="23"/>
      <c r="D573" s="23"/>
      <c r="E573" s="146">
        <f>E4+E31+E141+E215+E218+E225+E233+E290+E385+E515+E525+E536+E549+E552+E568</f>
        <v>1420484163.59</v>
      </c>
      <c r="F573" s="108"/>
      <c r="H573" s="40"/>
      <c r="I573" s="40"/>
      <c r="J573" s="40"/>
      <c r="K573" s="40"/>
      <c r="L573" s="40"/>
      <c r="M573" s="40"/>
      <c r="N573" s="40"/>
      <c r="O573" s="40"/>
      <c r="P573" s="40"/>
      <c r="Q573" s="40"/>
      <c r="R573" s="40"/>
      <c r="S573" s="40"/>
      <c r="T573" s="40"/>
      <c r="U573" s="40"/>
      <c r="V573" s="40"/>
      <c r="W573" s="40"/>
      <c r="X573" s="40"/>
      <c r="Y573" s="40"/>
      <c r="Z573" s="40"/>
      <c r="AA573" s="40"/>
      <c r="AB573" s="40"/>
      <c r="AC573" s="40"/>
      <c r="AD573" s="40"/>
      <c r="AE573" s="40"/>
      <c r="AF573" s="40"/>
      <c r="AG573" s="40"/>
      <c r="AH573" s="40"/>
      <c r="AI573" s="40"/>
      <c r="AJ573" s="40"/>
      <c r="AK573" s="40"/>
      <c r="AL573" s="40"/>
      <c r="AM573" s="40"/>
      <c r="AN573" s="40"/>
      <c r="AO573" s="40"/>
      <c r="AP573" s="40"/>
      <c r="AQ573" s="40"/>
      <c r="AR573" s="40"/>
      <c r="AS573" s="40"/>
      <c r="AT573" s="40"/>
      <c r="AU573" s="40"/>
      <c r="AV573" s="40"/>
      <c r="AW573" s="40"/>
      <c r="AX573" s="40"/>
      <c r="AY573" s="40"/>
      <c r="AZ573" s="40"/>
      <c r="BA573" s="40"/>
      <c r="BB573" s="40"/>
      <c r="BC573" s="40"/>
      <c r="BD573" s="40"/>
      <c r="BE573" s="40"/>
      <c r="BF573" s="40"/>
      <c r="BG573" s="40"/>
      <c r="BH573" s="40"/>
      <c r="BI573" s="40"/>
      <c r="BJ573" s="40"/>
      <c r="BK573" s="40"/>
      <c r="BL573" s="40"/>
      <c r="BM573" s="40"/>
      <c r="BN573" s="40"/>
      <c r="BO573" s="40"/>
      <c r="BP573" s="40"/>
      <c r="BQ573" s="40"/>
      <c r="BR573" s="40"/>
    </row>
    <row r="574" spans="1:6" ht="39">
      <c r="A574" s="36" t="s">
        <v>87</v>
      </c>
      <c r="B574" s="46" t="s">
        <v>85</v>
      </c>
      <c r="C574" s="36" t="s">
        <v>83</v>
      </c>
      <c r="D574" s="36"/>
      <c r="E574" s="147">
        <f>SUM(E575)</f>
        <v>2702580</v>
      </c>
      <c r="F574" s="35"/>
    </row>
    <row r="575" spans="1:6" ht="26.25">
      <c r="A575" s="29" t="s">
        <v>84</v>
      </c>
      <c r="B575" s="50" t="s">
        <v>85</v>
      </c>
      <c r="C575" s="29" t="s">
        <v>86</v>
      </c>
      <c r="D575" s="29"/>
      <c r="E575" s="148">
        <f>E576</f>
        <v>2702580</v>
      </c>
      <c r="F575" s="35"/>
    </row>
    <row r="576" spans="1:6" ht="39">
      <c r="A576" s="22" t="s">
        <v>181</v>
      </c>
      <c r="B576" s="50" t="s">
        <v>85</v>
      </c>
      <c r="C576" s="29" t="s">
        <v>86</v>
      </c>
      <c r="D576" s="29" t="s">
        <v>17</v>
      </c>
      <c r="E576" s="99">
        <v>2702580</v>
      </c>
      <c r="F576" s="35" t="s">
        <v>300</v>
      </c>
    </row>
    <row r="577" spans="1:6" ht="39">
      <c r="A577" s="15" t="s">
        <v>150</v>
      </c>
      <c r="B577" s="46" t="s">
        <v>151</v>
      </c>
      <c r="C577" s="36" t="s">
        <v>83</v>
      </c>
      <c r="D577" s="36"/>
      <c r="E577" s="149">
        <f>E578</f>
        <v>1662920</v>
      </c>
      <c r="F577" s="54"/>
    </row>
    <row r="578" spans="1:6" ht="26.25">
      <c r="A578" s="22" t="s">
        <v>248</v>
      </c>
      <c r="B578" s="50" t="s">
        <v>151</v>
      </c>
      <c r="C578" s="29" t="s">
        <v>142</v>
      </c>
      <c r="D578" s="29"/>
      <c r="E578" s="79">
        <f>E579+E580</f>
        <v>1662920</v>
      </c>
      <c r="F578" s="54"/>
    </row>
    <row r="579" spans="1:6" ht="39">
      <c r="A579" s="22" t="s">
        <v>181</v>
      </c>
      <c r="B579" s="50" t="s">
        <v>151</v>
      </c>
      <c r="C579" s="29" t="s">
        <v>142</v>
      </c>
      <c r="D579" s="29" t="s">
        <v>17</v>
      </c>
      <c r="E579" s="124">
        <v>1606521.1</v>
      </c>
      <c r="F579" s="55" t="s">
        <v>301</v>
      </c>
    </row>
    <row r="580" spans="1:6" ht="52.5">
      <c r="A580" s="22" t="s">
        <v>182</v>
      </c>
      <c r="B580" s="50" t="s">
        <v>151</v>
      </c>
      <c r="C580" s="29" t="s">
        <v>142</v>
      </c>
      <c r="D580" s="29" t="s">
        <v>12</v>
      </c>
      <c r="E580" s="113">
        <v>56398.9</v>
      </c>
      <c r="F580" s="55" t="s">
        <v>302</v>
      </c>
    </row>
    <row r="581" spans="1:6" ht="39">
      <c r="A581" s="36" t="s">
        <v>244</v>
      </c>
      <c r="B581" s="46" t="s">
        <v>140</v>
      </c>
      <c r="C581" s="36" t="s">
        <v>83</v>
      </c>
      <c r="D581" s="36"/>
      <c r="E581" s="149">
        <f>E582</f>
        <v>2614130</v>
      </c>
      <c r="F581" s="54"/>
    </row>
    <row r="582" spans="1:6" ht="15">
      <c r="A582" s="150" t="s">
        <v>143</v>
      </c>
      <c r="B582" s="50" t="s">
        <v>140</v>
      </c>
      <c r="C582" s="29" t="s">
        <v>83</v>
      </c>
      <c r="D582" s="29"/>
      <c r="E582" s="79">
        <f>E583+E586</f>
        <v>2614130</v>
      </c>
      <c r="F582" s="54"/>
    </row>
    <row r="583" spans="1:6" ht="26.25">
      <c r="A583" s="29" t="s">
        <v>227</v>
      </c>
      <c r="B583" s="50" t="s">
        <v>140</v>
      </c>
      <c r="C583" s="29" t="s">
        <v>142</v>
      </c>
      <c r="D583" s="29"/>
      <c r="E583" s="79">
        <f>E584+E585</f>
        <v>1504516</v>
      </c>
      <c r="F583" s="54"/>
    </row>
    <row r="584" spans="1:6" ht="39">
      <c r="A584" s="22" t="s">
        <v>181</v>
      </c>
      <c r="B584" s="50" t="s">
        <v>140</v>
      </c>
      <c r="C584" s="29" t="s">
        <v>142</v>
      </c>
      <c r="D584" s="29" t="s">
        <v>17</v>
      </c>
      <c r="E584" s="79">
        <v>1489117</v>
      </c>
      <c r="F584" s="55" t="s">
        <v>733</v>
      </c>
    </row>
    <row r="585" spans="1:6" ht="39">
      <c r="A585" s="22" t="s">
        <v>182</v>
      </c>
      <c r="B585" s="50" t="s">
        <v>140</v>
      </c>
      <c r="C585" s="29" t="s">
        <v>142</v>
      </c>
      <c r="D585" s="29" t="s">
        <v>12</v>
      </c>
      <c r="E585" s="79">
        <v>15399</v>
      </c>
      <c r="F585" s="55" t="s">
        <v>303</v>
      </c>
    </row>
    <row r="586" spans="1:6" ht="15">
      <c r="A586" s="29" t="s">
        <v>228</v>
      </c>
      <c r="B586" s="50" t="s">
        <v>140</v>
      </c>
      <c r="C586" s="29" t="s">
        <v>141</v>
      </c>
      <c r="D586" s="29"/>
      <c r="E586" s="79">
        <f>E587</f>
        <v>1109614</v>
      </c>
      <c r="F586" s="54"/>
    </row>
    <row r="587" spans="1:6" ht="39">
      <c r="A587" s="22" t="s">
        <v>181</v>
      </c>
      <c r="B587" s="50" t="s">
        <v>140</v>
      </c>
      <c r="C587" s="29" t="s">
        <v>141</v>
      </c>
      <c r="D587" s="29" t="s">
        <v>17</v>
      </c>
      <c r="E587" s="79">
        <v>1109614</v>
      </c>
      <c r="F587" s="54" t="s">
        <v>304</v>
      </c>
    </row>
    <row r="588" spans="1:6" ht="15">
      <c r="A588" s="151" t="s">
        <v>88</v>
      </c>
      <c r="B588" s="152" t="s">
        <v>89</v>
      </c>
      <c r="C588" s="36" t="s">
        <v>305</v>
      </c>
      <c r="D588" s="143"/>
      <c r="E588" s="147">
        <f>E589</f>
        <v>260000</v>
      </c>
      <c r="F588" s="35"/>
    </row>
    <row r="589" spans="1:6" ht="15">
      <c r="A589" s="78" t="s">
        <v>90</v>
      </c>
      <c r="B589" s="95" t="s">
        <v>89</v>
      </c>
      <c r="C589" s="29" t="s">
        <v>305</v>
      </c>
      <c r="D589" s="78" t="s">
        <v>91</v>
      </c>
      <c r="E589" s="96">
        <v>260000</v>
      </c>
      <c r="F589" s="35" t="s">
        <v>92</v>
      </c>
    </row>
    <row r="590" spans="1:6" ht="15">
      <c r="A590" s="143" t="s">
        <v>93</v>
      </c>
      <c r="B590" s="152" t="s">
        <v>94</v>
      </c>
      <c r="C590" s="143" t="s">
        <v>306</v>
      </c>
      <c r="D590" s="143"/>
      <c r="E590" s="147">
        <f>E591</f>
        <v>10174880</v>
      </c>
      <c r="F590" s="35"/>
    </row>
    <row r="591" spans="1:6" ht="26.25">
      <c r="A591" s="78" t="s">
        <v>82</v>
      </c>
      <c r="B591" s="95" t="s">
        <v>94</v>
      </c>
      <c r="C591" s="78" t="s">
        <v>306</v>
      </c>
      <c r="D591" s="78" t="s">
        <v>183</v>
      </c>
      <c r="E591" s="96">
        <v>10174880</v>
      </c>
      <c r="F591" s="35" t="s">
        <v>95</v>
      </c>
    </row>
    <row r="592" spans="1:6" ht="15">
      <c r="A592" s="153" t="s">
        <v>96</v>
      </c>
      <c r="B592" s="152" t="s">
        <v>97</v>
      </c>
      <c r="C592" s="36" t="s">
        <v>98</v>
      </c>
      <c r="D592" s="143"/>
      <c r="E592" s="154">
        <f>SUM(E593)</f>
        <v>559020</v>
      </c>
      <c r="F592" s="35"/>
    </row>
    <row r="593" spans="1:6" ht="39">
      <c r="A593" s="22" t="s">
        <v>182</v>
      </c>
      <c r="B593" s="95" t="s">
        <v>97</v>
      </c>
      <c r="C593" s="29" t="s">
        <v>98</v>
      </c>
      <c r="D593" s="78" t="s">
        <v>12</v>
      </c>
      <c r="E593" s="96">
        <f>55990+2580+99920+400530</f>
        <v>559020</v>
      </c>
      <c r="F593" s="35" t="s">
        <v>99</v>
      </c>
    </row>
    <row r="594" spans="1:6" ht="15">
      <c r="A594" s="15" t="s">
        <v>203</v>
      </c>
      <c r="B594" s="152" t="s">
        <v>43</v>
      </c>
      <c r="C594" s="36" t="s">
        <v>204</v>
      </c>
      <c r="D594" s="78"/>
      <c r="E594" s="154">
        <f>E595</f>
        <v>26000</v>
      </c>
      <c r="F594" s="35"/>
    </row>
    <row r="595" spans="1:6" ht="39">
      <c r="A595" s="22" t="s">
        <v>182</v>
      </c>
      <c r="B595" s="50" t="s">
        <v>43</v>
      </c>
      <c r="C595" s="29" t="s">
        <v>204</v>
      </c>
      <c r="D595" s="29" t="s">
        <v>12</v>
      </c>
      <c r="E595" s="79">
        <v>26000</v>
      </c>
      <c r="F595" s="35" t="s">
        <v>205</v>
      </c>
    </row>
    <row r="596" spans="1:6" ht="26.25">
      <c r="A596" s="22" t="s">
        <v>738</v>
      </c>
      <c r="B596" s="29" t="s">
        <v>43</v>
      </c>
      <c r="C596" s="36" t="s">
        <v>307</v>
      </c>
      <c r="D596" s="29"/>
      <c r="E596" s="142">
        <v>8614500</v>
      </c>
      <c r="F596" s="23"/>
    </row>
    <row r="597" spans="1:6" ht="39">
      <c r="A597" s="22" t="s">
        <v>241</v>
      </c>
      <c r="B597" s="29" t="s">
        <v>43</v>
      </c>
      <c r="C597" s="29" t="s">
        <v>307</v>
      </c>
      <c r="D597" s="29" t="s">
        <v>242</v>
      </c>
      <c r="E597" s="113">
        <v>8614500</v>
      </c>
      <c r="F597" s="22" t="s">
        <v>240</v>
      </c>
    </row>
    <row r="598" spans="1:6" ht="15">
      <c r="A598" s="35" t="s">
        <v>308</v>
      </c>
      <c r="B598" s="29" t="s">
        <v>43</v>
      </c>
      <c r="C598" s="36" t="s">
        <v>309</v>
      </c>
      <c r="D598" s="29"/>
      <c r="E598" s="142">
        <f>E599</f>
        <v>5201600</v>
      </c>
      <c r="F598" s="23"/>
    </row>
    <row r="599" spans="1:6" ht="15">
      <c r="A599" s="22" t="s">
        <v>737</v>
      </c>
      <c r="B599" s="29" t="s">
        <v>43</v>
      </c>
      <c r="C599" s="29" t="s">
        <v>309</v>
      </c>
      <c r="D599" s="29" t="s">
        <v>310</v>
      </c>
      <c r="E599" s="113">
        <v>5201600</v>
      </c>
      <c r="F599" s="22" t="s">
        <v>311</v>
      </c>
    </row>
    <row r="600" spans="1:6" ht="15">
      <c r="A600" s="119" t="s">
        <v>736</v>
      </c>
      <c r="B600" s="78" t="s">
        <v>43</v>
      </c>
      <c r="C600" s="36" t="s">
        <v>313</v>
      </c>
      <c r="D600" s="78"/>
      <c r="E600" s="155">
        <f>SUM(E601)</f>
        <v>392700</v>
      </c>
      <c r="F600" s="21"/>
    </row>
    <row r="601" spans="1:9" ht="26.25">
      <c r="A601" s="102" t="s">
        <v>11</v>
      </c>
      <c r="B601" s="78" t="s">
        <v>43</v>
      </c>
      <c r="C601" s="29" t="s">
        <v>313</v>
      </c>
      <c r="D601" s="78" t="s">
        <v>12</v>
      </c>
      <c r="E601" s="156">
        <v>392700</v>
      </c>
      <c r="F601" s="119" t="s">
        <v>312</v>
      </c>
      <c r="I601" s="44">
        <f>E4+E31+E141+E215+E218+E225+E233+E290+E385+E515+E525+E536+E549+E552+E568+E602</f>
        <v>1452692493.59</v>
      </c>
    </row>
    <row r="602" spans="1:9" ht="15">
      <c r="A602" s="157" t="s">
        <v>675</v>
      </c>
      <c r="B602" s="50"/>
      <c r="C602" s="36" t="s">
        <v>83</v>
      </c>
      <c r="D602" s="36"/>
      <c r="E602" s="147">
        <f>E574+E577+E581+E588+E590+E592+E594+E596+E598+E600</f>
        <v>32208330</v>
      </c>
      <c r="F602" s="35"/>
      <c r="I602" s="39"/>
    </row>
    <row r="603" spans="1:6" ht="15">
      <c r="A603" s="158" t="s">
        <v>676</v>
      </c>
      <c r="B603" s="66"/>
      <c r="C603" s="66"/>
      <c r="D603" s="66"/>
      <c r="E603" s="159">
        <f>E573+E602</f>
        <v>1452692493.59</v>
      </c>
      <c r="F603" s="66"/>
    </row>
    <row r="604" spans="1:6" ht="15">
      <c r="A604" s="65"/>
      <c r="B604" s="65"/>
      <c r="C604" s="65"/>
      <c r="D604" s="65"/>
      <c r="E604" s="65"/>
      <c r="F604" s="65"/>
    </row>
    <row r="605" spans="1:6" ht="15">
      <c r="A605" s="65"/>
      <c r="B605" s="65"/>
      <c r="C605" s="65"/>
      <c r="D605" s="65"/>
      <c r="E605" s="65"/>
      <c r="F605" s="65"/>
    </row>
  </sheetData>
  <sheetProtection selectLockedCells="1" selectUnlockedCells="1"/>
  <mergeCells count="1">
    <mergeCell ref="A1:F1"/>
  </mergeCells>
  <printOptions/>
  <pageMargins left="0" right="0" top="0.15748031496062992" bottom="0.15748031496062992" header="0.31496062992125984" footer="0.31496062992125984"/>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минфин</dc:creator>
  <cp:keywords/>
  <dc:description/>
  <cp:lastModifiedBy>irina</cp:lastModifiedBy>
  <cp:lastPrinted>2020-12-24T03:44:55Z</cp:lastPrinted>
  <dcterms:created xsi:type="dcterms:W3CDTF">2007-07-11T08:12:53Z</dcterms:created>
  <dcterms:modified xsi:type="dcterms:W3CDTF">2020-12-24T03:46:18Z</dcterms:modified>
  <cp:category/>
  <cp:version/>
  <cp:contentType/>
  <cp:contentStatus/>
</cp:coreProperties>
</file>