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activeTab="2"/>
  </bookViews>
  <sheets>
    <sheet name="доходы" sheetId="1" r:id="rId1"/>
    <sheet name="расходы" sheetId="2" r:id="rId2"/>
    <sheet name="источники" sheetId="3" r:id="rId3"/>
    <sheet name="задолженность" sheetId="4" r:id="rId4"/>
  </sheets>
  <definedNames/>
  <calcPr fullCalcOnLoad="1"/>
</workbook>
</file>

<file path=xl/sharedStrings.xml><?xml version="1.0" encoding="utf-8"?>
<sst xmlns="http://schemas.openxmlformats.org/spreadsheetml/2006/main" count="281" uniqueCount="274">
  <si>
    <t>Земельный налог</t>
  </si>
  <si>
    <t>Единый сельскохозяйственный налог</t>
  </si>
  <si>
    <t>Наименование доходов</t>
  </si>
  <si>
    <t>Налог на имущество физических лиц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</si>
  <si>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</si>
  <si>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</si>
  <si>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</si>
  <si>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</si>
  <si>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</si>
  <si>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</si>
  <si>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</si>
  <si>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</si>
  <si>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</si>
  <si>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</si>
  <si>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</si>
  <si>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</si>
  <si>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</si>
  <si>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</si>
  <si>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</si>
  <si>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</si>
  <si>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</si>
  <si>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</si>
  <si>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</si>
  <si>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</si>
  <si>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</si>
  <si>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</si>
  <si>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</si>
  <si>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</si>
  <si>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</si>
  <si>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</si>
  <si>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</si>
  <si>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</si>
  <si>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</si>
  <si>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</si>
  <si>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</si>
  <si>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</si>
  <si>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</si>
  <si>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</si>
  <si>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</si>
  <si>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</si>
  <si>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</si>
  <si>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</si>
  <si>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</si>
  <si>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</si>
  <si>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</si>
  <si>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</si>
  <si>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</si>
  <si>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</si>
  <si>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</si>
  <si>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</si>
  <si>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</si>
  <si>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</si>
  <si>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</si>
  <si>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</si>
  <si>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</si>
  <si>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</si>
  <si>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</si>
  <si>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</si>
  <si>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</si>
  <si>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</si>
  <si>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рублях</t>
  </si>
  <si>
    <t>в %</t>
  </si>
  <si>
    <t>Наименование показателя</t>
  </si>
  <si>
    <t>Разд.</t>
  </si>
  <si>
    <t>0100</t>
  </si>
  <si>
    <t>0102</t>
  </si>
  <si>
    <t>0103</t>
  </si>
  <si>
    <t>0104</t>
  </si>
  <si>
    <t>0106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</si>
  <si>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</si>
  <si>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</si>
  <si>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</si>
  <si>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</si>
  <si>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</si>
  <si>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</si>
  <si>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</si>
  <si>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</si>
  <si>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</si>
  <si>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0406</t>
  </si>
  <si>
    <t>0408</t>
  </si>
  <si>
    <t>0409</t>
  </si>
  <si>
    <t>0410</t>
  </si>
  <si>
    <t>0412</t>
  </si>
  <si>
    <t>0500</t>
  </si>
  <si>
    <t>0501</t>
  </si>
  <si>
    <t>0502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</si>
  <si>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</si>
  <si>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</si>
  <si>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</si>
  <si>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</si>
  <si>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</si>
  <si>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</si>
  <si>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</si>
  <si>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</si>
  <si>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</si>
  <si>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</si>
  <si>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</si>
  <si>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</si>
  <si>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</si>
  <si>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</si>
  <si>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</si>
  <si>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</si>
  <si>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1102</t>
  </si>
  <si>
    <t>1300</t>
  </si>
  <si>
    <t>1301</t>
  </si>
  <si>
    <t>ВСЕГО РАСХОДОВ:</t>
  </si>
  <si>
    <t>Утвержденные бюджетные назначения</t>
  </si>
  <si>
    <t>Исполнено,  в рублях</t>
  </si>
  <si>
    <t>номер строки</t>
  </si>
  <si>
    <t>Код</t>
  </si>
  <si>
    <t>Назначено,  руб.</t>
  </si>
  <si>
    <t>Всего на покрытие дефицита бюджета</t>
  </si>
  <si>
    <t>Кредиты кредитных организаций в валюте Российской Федерации</t>
  </si>
  <si>
    <t>919 01 02 00 00 00 0000 000</t>
  </si>
  <si>
    <t>919 01 02 00 00 04 0000 710</t>
  </si>
  <si>
    <t>919 01 02 00 00 04 0000 810</t>
  </si>
  <si>
    <t>919 01 03 00 00 00 0000 000</t>
  </si>
  <si>
    <t>919 01 03 01 00 04 0000 710</t>
  </si>
  <si>
    <t>919 01 03 01 00 04 0000 810</t>
  </si>
  <si>
    <t>919 01 05 00 00 00 0000 000</t>
  </si>
  <si>
    <t>919 01 05 02 01 04 0000 510</t>
  </si>
  <si>
    <t>919 01 05 02 01 04 0000 610</t>
  </si>
  <si>
    <t>Иные источники внутреннего финансирования дефицитов бюджетов</t>
  </si>
  <si>
    <t>919 01 06 00 00 00 0000 000</t>
  </si>
  <si>
    <t>919 01 06 04 00 00 0000 000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</si>
  <si>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</si>
  <si>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</si>
  <si>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</si>
  <si>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>Возврат  бюджетных кредитов, предоставленных внутри страны в валюте Российской Федерации</t>
  </si>
  <si>
    <t>919 01 06 05 01 04 0000 600</t>
  </si>
  <si>
    <t>919 01 06 05 01 04 0000 640</t>
  </si>
  <si>
    <t>Наименование источников внутреннего финансирования дефицита бюджета</t>
  </si>
  <si>
    <t xml:space="preserve">Исполнено               </t>
  </si>
  <si>
    <t>Сумма, 
в тысячах 
рублей</t>
  </si>
  <si>
    <t xml:space="preserve">Объем просроченной кредиторской задолженности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</si>
  <si>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</si>
  <si>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</si>
  <si>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в связи с применением упрощенной системы налогообложения</t>
  </si>
  <si>
    <t>000 1 05 01000 00 0000 110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</si>
  <si>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</si>
  <si>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</si>
  <si>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</si>
  <si>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</si>
  <si>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</si>
  <si>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</si>
  <si>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</si>
  <si>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Исполнение государственных и муниципальных гарантий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</si>
  <si>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</si>
  <si>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</si>
  <si>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свыше 100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</si>
  <si>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</si>
  <si>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</si>
  <si>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</si>
  <si>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</si>
  <si>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</si>
  <si>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0703</t>
  </si>
  <si>
    <t>1200</t>
  </si>
  <si>
    <t>1204</t>
  </si>
  <si>
    <t>000 1 11 03000 00 0000 120</t>
  </si>
  <si>
    <t>Проценты, полученные от предоставления бюджетных кредитов внутри страны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</si>
  <si>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</si>
  <si>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</si>
  <si>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Бюджетные кредиты от других бюджетов бюджетной системы Российской Федерации </t>
  </si>
  <si>
    <t>ГОСУДАРСТВЕННАЯ ПОШЛИНА</t>
  </si>
  <si>
    <t>ПРОЧИЕ НЕНАЛОГОВЫЕ ДОХОДЫ</t>
  </si>
  <si>
    <t>000 1 17 00000 00 0000 000</t>
  </si>
  <si>
    <t xml:space="preserve">000 1 17 01000 00 0000 180
</t>
  </si>
  <si>
    <t xml:space="preserve">Невыясненные поступления
</t>
  </si>
  <si>
    <t>000 1 03 02000 01 0000 110</t>
  </si>
  <si>
    <t xml:space="preserve">000 1 08 00000 00 0000 000
</t>
  </si>
  <si>
    <t xml:space="preserve">000 1 08 03000 01 0000 110
</t>
  </si>
  <si>
    <t>000 2 02 10000 00 0000 150</t>
  </si>
  <si>
    <t>000 2 02 15001 04 0000 150</t>
  </si>
  <si>
    <t>000 2 02 20000 00 0000 150</t>
  </si>
  <si>
    <t>000 2 02 29999 04 0000 150</t>
  </si>
  <si>
    <t xml:space="preserve">Прочие субсидии бюджетам городских округов </t>
  </si>
  <si>
    <t>000 2 02 30000 00 0000 150</t>
  </si>
  <si>
    <t>000 2 02 30022 04 0000 150</t>
  </si>
  <si>
    <t>000 2 02 30024 04 0000 150</t>
  </si>
  <si>
    <t>000 2 02 35118 04 0000 150</t>
  </si>
  <si>
    <t>000 2 02 35250 04 0000 150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</si>
  <si>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</si>
  <si>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</si>
  <si>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Прочие субвенции бюджетам городских округов</t>
  </si>
  <si>
    <t xml:space="preserve">000 2 02 49999 04 0000 150
</t>
  </si>
  <si>
    <t xml:space="preserve">Прочие межбюджетные трансферты, передаваемые бюджетам городских округов 
</t>
  </si>
  <si>
    <t xml:space="preserve">Государственная пошлина по делам, рассматриваемым в судах общей юрисдикции, мировыми судьями
</t>
  </si>
  <si>
    <t>0605</t>
  </si>
  <si>
    <t>Другие вопросы в области охраны окружающей среды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</si>
  <si>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</si>
  <si>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000 1 08 07000 01 0000 110
</t>
  </si>
  <si>
    <t>Государственная пошлина за государственную регистрацию, а также за совершение прочих юридически значимых действий</t>
  </si>
  <si>
    <t>1004</t>
  </si>
  <si>
    <t xml:space="preserve">Охрана семьи и детства </t>
  </si>
  <si>
    <t>Исполнено</t>
  </si>
  <si>
    <t>Сумма средств, предусмотренная в решении о бюджете, руб.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</si>
  <si>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</si>
  <si>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</si>
  <si>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</si>
  <si>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</si>
  <si>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000 2 02 25097 04 0000 150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</si>
  <si>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</si>
  <si>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0002 02 25497 04 0000 150
</t>
  </si>
  <si>
    <t xml:space="preserve">000 2 02 25519 04 0000 150
</t>
  </si>
  <si>
    <t xml:space="preserve">Субсидия бюджетам городских округов на поддержку отрасли культуры 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</si>
  <si>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</si>
  <si>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</si>
  <si>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</si>
  <si>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</si>
  <si>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</si>
  <si>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</si>
  <si>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000 2 02 35462 04 0000 150
</t>
  </si>
  <si>
    <t xml:space="preserve">000 2 02 40000 00 0000 150
</t>
  </si>
  <si>
    <t xml:space="preserve">Иные межбюджетные трансферты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</si>
  <si>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</si>
  <si>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</si>
  <si>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000 2 19 25014 04 0000 150
</t>
  </si>
  <si>
    <t xml:space="preserve">Возврат остатков субсидий на мероприятия федеральной целевой программы "Развитие водохозяйственного комплекса Российской Федерации в 2012 - 2020 годах" из бюджетов городских округов
</t>
  </si>
  <si>
    <t xml:space="preserve">000 2 19 35250 04 0000 150
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</si>
  <si>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</si>
  <si>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</si>
  <si>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</si>
  <si>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</si>
  <si>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</si>
  <si>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</si>
  <si>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</si>
  <si>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</si>
  <si>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</si>
  <si>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</si>
  <si>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</si>
  <si>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</si>
  <si>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</si>
  <si>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</si>
  <si>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</si>
  <si>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</si>
  <si>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</si>
  <si>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</si>
  <si>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</si>
  <si>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</si>
  <si>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</si>
  <si>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</si>
  <si>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</si>
  <si>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</si>
  <si>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</si>
  <si>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Связь и информатика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</si>
  <si>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</si>
  <si>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</si>
  <si>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</si>
  <si>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</si>
  <si>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 xml:space="preserve"> 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</si>
  <si>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</si>
  <si>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</si>
  <si>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</si>
  <si>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</si>
  <si>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</si>
  <si>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</si>
  <si>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</si>
  <si>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</si>
  <si>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</si>
  <si>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</si>
  <si>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</si>
  <si>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</si>
  <si>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 xml:space="preserve"> 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</si>
  <si>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</si>
  <si>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</si>
  <si>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</si>
  <si>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</si>
  <si>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</si>
  <si>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000 2 02 45303 04 0000 150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</si>
  <si>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</si>
  <si>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Оперативная информация об объеме 
просроченной кредиторской задолженности 
по местному бюджету МО Красноуфимский округ 
(бюджетная деятельность) на 01.01.2021 года</t>
  </si>
  <si>
    <t>Информация об исполнении местного бюджета 
МО Красноуфимский округ по расходам на 01.01.2021 года</t>
  </si>
  <si>
    <t xml:space="preserve">Информация об исполнении доходной части бюджета МО Красноуфимский округ на 01.01.2021г. </t>
  </si>
  <si>
    <t xml:space="preserve">Информация об исполнении местного бюджета МО Красноуфимский округ МО Красноуфимский округ                       на 01.01.2021г.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</si>
</sst>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</numFmts>
  <fonts count="6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center" vertical="center" wrapText="1"/>
      <protection/>
    </xf>
    <xf numFmtId="0" fontId="43" fillId="0" borderId="1">
      <alignment vertical="top" wrapText="1"/>
      <protection/>
    </xf>
    <xf numFmtId="0" fontId="42" fillId="0" borderId="1">
      <alignment vertical="top" wrapText="1"/>
      <protection/>
    </xf>
    <xf numFmtId="0" fontId="44" fillId="0" borderId="1">
      <alignment vertical="top" wrapText="1"/>
      <protection/>
    </xf>
    <xf numFmtId="1" fontId="42" fillId="0" borderId="1">
      <alignment horizontal="center" vertical="top" shrinkToFit="1"/>
      <protection/>
    </xf>
    <xf numFmtId="0" fontId="43" fillId="0" borderId="1">
      <alignment horizontal="left"/>
      <protection/>
    </xf>
    <xf numFmtId="4" fontId="43" fillId="20" borderId="1">
      <alignment horizontal="right" vertical="top" shrinkToFit="1"/>
      <protection/>
    </xf>
    <xf numFmtId="4" fontId="43" fillId="21" borderId="1">
      <alignment horizontal="right" vertical="top" shrinkToFit="1"/>
      <protection/>
    </xf>
    <xf numFmtId="4" fontId="43" fillId="22" borderId="1">
      <alignment horizontal="right" vertical="top" shrinkToFit="1"/>
      <protection/>
    </xf>
    <xf numFmtId="10" fontId="43" fillId="20" borderId="1">
      <alignment horizontal="right" vertical="top" shrinkToFit="1"/>
      <protection/>
    </xf>
    <xf numFmtId="10" fontId="43" fillId="22" borderId="1">
      <alignment horizontal="right" vertical="top" shrinkToFit="1"/>
      <protection/>
    </xf>
    <xf numFmtId="0" fontId="45" fillId="0" borderId="1">
      <alignment horizontal="center" wrapText="1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0" fontId="47" fillId="30" borderId="3" applyNumberFormat="0" applyAlignment="0" applyProtection="0"/>
    <xf numFmtId="0" fontId="48" fillId="3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43" fontId="5" fillId="0" borderId="0" xfId="76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 wrapText="1"/>
    </xf>
    <xf numFmtId="43" fontId="8" fillId="0" borderId="0" xfId="76" applyFont="1" applyFill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178" fontId="11" fillId="0" borderId="12" xfId="0" applyNumberFormat="1" applyFont="1" applyFill="1" applyBorder="1" applyAlignment="1">
      <alignment horizontal="right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 vertical="top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7" fillId="35" borderId="12" xfId="0" applyFont="1" applyFill="1" applyBorder="1" applyAlignment="1">
      <alignment vertical="distributed" wrapText="1"/>
    </xf>
    <xf numFmtId="49" fontId="14" fillId="35" borderId="12" xfId="0" applyNumberFormat="1" applyFont="1" applyFill="1" applyBorder="1" applyAlignment="1">
      <alignment horizontal="center" vertical="top" shrinkToFit="1"/>
    </xf>
    <xf numFmtId="4" fontId="61" fillId="35" borderId="1" xfId="39" applyNumberFormat="1" applyFont="1" applyFill="1" applyProtection="1">
      <alignment horizontal="right" vertical="top" shrinkToFit="1"/>
      <protection/>
    </xf>
    <xf numFmtId="172" fontId="11" fillId="35" borderId="12" xfId="0" applyNumberFormat="1" applyFont="1" applyFill="1" applyBorder="1" applyAlignment="1">
      <alignment vertical="top"/>
    </xf>
    <xf numFmtId="4" fontId="62" fillId="35" borderId="1" xfId="39" applyNumberFormat="1" applyFont="1" applyFill="1" applyProtection="1">
      <alignment horizontal="right" vertical="top" shrinkToFit="1"/>
      <protection/>
    </xf>
    <xf numFmtId="0" fontId="63" fillId="35" borderId="1" xfId="36" applyNumberFormat="1" applyFont="1" applyFill="1" applyAlignment="1" applyProtection="1">
      <alignment vertical="top" wrapText="1"/>
      <protection/>
    </xf>
    <xf numFmtId="49" fontId="14" fillId="35" borderId="12" xfId="0" applyNumberFormat="1" applyFont="1" applyFill="1" applyBorder="1" applyAlignment="1">
      <alignment horizontal="center" vertical="top" shrinkToFit="1"/>
    </xf>
    <xf numFmtId="4" fontId="61" fillId="35" borderId="1" xfId="41" applyNumberFormat="1" applyFont="1" applyFill="1" applyProtection="1">
      <alignment horizontal="right" vertical="top" shrinkToFit="1"/>
      <protection/>
    </xf>
    <xf numFmtId="4" fontId="0" fillId="35" borderId="0" xfId="0" applyNumberFormat="1" applyFont="1" applyFill="1" applyAlignment="1">
      <alignment/>
    </xf>
    <xf numFmtId="0" fontId="16" fillId="35" borderId="0" xfId="0" applyFont="1" applyFill="1" applyAlignment="1">
      <alignment vertical="top" wrapText="1"/>
    </xf>
    <xf numFmtId="0" fontId="10" fillId="35" borderId="0" xfId="0" applyFont="1" applyFill="1" applyAlignment="1">
      <alignment/>
    </xf>
    <xf numFmtId="0" fontId="12" fillId="35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>
      <alignment vertical="top" wrapText="1"/>
    </xf>
    <xf numFmtId="43" fontId="8" fillId="0" borderId="12" xfId="76" applyFont="1" applyFill="1" applyBorder="1" applyAlignment="1">
      <alignment wrapText="1"/>
    </xf>
    <xf numFmtId="1" fontId="5" fillId="0" borderId="12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5" fillId="0" borderId="12" xfId="0" applyNumberFormat="1" applyFont="1" applyFill="1" applyBorder="1" applyAlignment="1">
      <alignment vertical="top" wrapText="1"/>
    </xf>
    <xf numFmtId="43" fontId="5" fillId="0" borderId="12" xfId="76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43" fontId="5" fillId="0" borderId="12" xfId="76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/>
    </xf>
    <xf numFmtId="43" fontId="18" fillId="0" borderId="12" xfId="76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43" fontId="18" fillId="0" borderId="12" xfId="76" applyFont="1" applyFill="1" applyBorder="1" applyAlignment="1">
      <alignment horizontal="right"/>
    </xf>
    <xf numFmtId="0" fontId="18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3" fontId="8" fillId="0" borderId="12" xfId="76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left"/>
    </xf>
    <xf numFmtId="0" fontId="17" fillId="35" borderId="16" xfId="0" applyFont="1" applyFill="1" applyBorder="1" applyAlignment="1">
      <alignment horizontal="left"/>
    </xf>
    <xf numFmtId="0" fontId="15" fillId="35" borderId="0" xfId="0" applyFont="1" applyFill="1" applyAlignment="1">
      <alignment horizontal="left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wrapText="1"/>
    </xf>
    <xf numFmtId="0" fontId="13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9" fontId="5" fillId="0" borderId="12" xfId="76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68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3" fillId="0" borderId="19" xfId="68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3" fillId="0" borderId="14" xfId="68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distributed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172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/>
    </xf>
    <xf numFmtId="4" fontId="0" fillId="0" borderId="12" xfId="65" applyNumberFormat="1" applyFont="1" applyFill="1" applyBorder="1">
      <alignment/>
      <protection/>
    </xf>
    <xf numFmtId="0" fontId="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distributed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7" xfId="37"/>
    <cellStyle name="xl28" xfId="38"/>
    <cellStyle name="xl29" xfId="39"/>
    <cellStyle name="xl30" xfId="40"/>
    <cellStyle name="xl31" xfId="41"/>
    <cellStyle name="xl34" xfId="42"/>
    <cellStyle name="xl36" xfId="43"/>
    <cellStyle name="xl4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_бюджет 2008-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64">
      <selection activeCell="E9" sqref="E9"/>
    </sheetView>
  </sheetViews>
  <sheetFormatPr defaultColWidth="9.00390625" defaultRowHeight="15.75"/>
  <cols>
    <col min="1" max="1" width="10.00390625" style="1" customWidth="1"/>
    <col min="2" max="2" width="21.375" style="1" customWidth="1"/>
    <col min="3" max="3" width="30.125" style="1" customWidth="1"/>
    <col min="4" max="4" width="16.50390625" style="1" customWidth="1"/>
    <col min="5" max="5" width="16.25390625" style="1" customWidth="1"/>
    <col min="6" max="6" width="8.75390625" style="1" customWidth="1"/>
  </cols>
  <sheetData>
    <row r="1" spans="2:6" ht="15">
      <c r="B1" s="61"/>
      <c r="C1" s="61"/>
      <c r="D1" s="61"/>
      <c r="E1" s="61"/>
      <c r="F1" s="61"/>
    </row>
    <row r="2" spans="1:6" ht="15">
      <c r="A2" s="67" t="s">
        <v>272</v>
      </c>
      <c r="B2" s="67"/>
      <c r="C2" s="67"/>
      <c r="D2" s="67"/>
      <c r="E2" s="67"/>
      <c r="F2" s="67"/>
    </row>
    <row r="3" spans="1:6" ht="15">
      <c r="A3" s="62" t="s">
        <v>7</v>
      </c>
      <c r="B3" s="62" t="s">
        <v>8</v>
      </c>
      <c r="C3" s="62" t="s">
        <v>2</v>
      </c>
      <c r="D3" s="65" t="s">
        <v>195</v>
      </c>
      <c r="E3" s="77" t="s">
        <v>194</v>
      </c>
      <c r="F3" s="78"/>
    </row>
    <row r="4" spans="1:6" ht="48" customHeight="1">
      <c r="A4" s="63"/>
      <c r="B4" s="63"/>
      <c r="C4" s="64"/>
      <c r="D4" s="66"/>
      <c r="E4" s="79" t="s">
        <v>60</v>
      </c>
      <c r="F4" s="79" t="s">
        <v>61</v>
      </c>
    </row>
    <row r="5" spans="1:6" ht="15">
      <c r="A5" s="33" t="s">
        <v>12</v>
      </c>
      <c r="B5" s="34" t="s">
        <v>13</v>
      </c>
      <c r="C5" s="35" t="s">
        <v>14</v>
      </c>
      <c r="D5" s="36">
        <v>4</v>
      </c>
      <c r="E5" s="36">
        <v>5</v>
      </c>
      <c r="F5" s="36">
        <v>6</v>
      </c>
    </row>
    <row r="6" spans="1:6" ht="26.25">
      <c r="A6" s="37" t="s">
        <v>12</v>
      </c>
      <c r="B6" s="38" t="s">
        <v>15</v>
      </c>
      <c r="C6" s="39" t="s">
        <v>16</v>
      </c>
      <c r="D6" s="40">
        <f>D7+D9+D11+D16+D19+D22+D26+D28+D31+D35</f>
        <v>279131000</v>
      </c>
      <c r="E6" s="40">
        <f>E7+E9+E11+E16+E19+E26+E28+E31+E35+E36+E22</f>
        <v>257012039.95000002</v>
      </c>
      <c r="F6" s="80">
        <f>IF(D6=0,"-",IF(E6/D6*100&gt;110,"свыше 100",ROUND((E6/D6*100),1)))</f>
        <v>92.1</v>
      </c>
    </row>
    <row r="7" spans="1:6" ht="15">
      <c r="A7" s="41">
        <f>A6+1</f>
        <v>2</v>
      </c>
      <c r="B7" s="42" t="s">
        <v>17</v>
      </c>
      <c r="C7" s="43" t="s">
        <v>18</v>
      </c>
      <c r="D7" s="44">
        <f>D8</f>
        <v>165260000</v>
      </c>
      <c r="E7" s="44">
        <f>E8</f>
        <v>157615875.3</v>
      </c>
      <c r="F7" s="81">
        <f aca="true" t="shared" si="0" ref="F7:F66">IF(D7=0,"-",IF(E7/D7*100&gt;110,"свыше 100",ROUND((E7/D7*100),1)))</f>
        <v>95.4</v>
      </c>
    </row>
    <row r="8" spans="1:6" ht="15">
      <c r="A8" s="41">
        <f>A7+1</f>
        <v>3</v>
      </c>
      <c r="B8" s="42" t="s">
        <v>19</v>
      </c>
      <c r="C8" s="43" t="s">
        <v>5</v>
      </c>
      <c r="D8" s="44">
        <v>165260000</v>
      </c>
      <c r="E8" s="44">
        <v>157615875.3</v>
      </c>
      <c r="F8" s="81">
        <f t="shared" si="0"/>
        <v>95.4</v>
      </c>
    </row>
    <row r="9" spans="1:6" ht="52.5" customHeight="1">
      <c r="A9" s="41">
        <f aca="true" t="shared" si="1" ref="A9:A60">A8+1</f>
        <v>4</v>
      </c>
      <c r="B9" s="42" t="s">
        <v>55</v>
      </c>
      <c r="C9" s="43" t="s">
        <v>56</v>
      </c>
      <c r="D9" s="44">
        <f>D10</f>
        <v>56038000</v>
      </c>
      <c r="E9" s="44">
        <f>E10</f>
        <v>50042451.89</v>
      </c>
      <c r="F9" s="81">
        <f t="shared" si="0"/>
        <v>89.3</v>
      </c>
    </row>
    <row r="10" spans="1:6" ht="44.25" customHeight="1">
      <c r="A10" s="41">
        <f t="shared" si="1"/>
        <v>5</v>
      </c>
      <c r="B10" s="42" t="s">
        <v>168</v>
      </c>
      <c r="C10" s="43" t="s">
        <v>57</v>
      </c>
      <c r="D10" s="44">
        <v>56038000</v>
      </c>
      <c r="E10" s="44">
        <v>50042451.89</v>
      </c>
      <c r="F10" s="81">
        <f t="shared" si="0"/>
        <v>89.3</v>
      </c>
    </row>
    <row r="11" spans="1:6" ht="20.25" customHeight="1">
      <c r="A11" s="41">
        <f t="shared" si="1"/>
        <v>6</v>
      </c>
      <c r="B11" s="42" t="s">
        <v>20</v>
      </c>
      <c r="C11" s="43" t="s">
        <v>21</v>
      </c>
      <c r="D11" s="44">
        <f>D12+D13+D14+D15</f>
        <v>9885000</v>
      </c>
      <c r="E11" s="44">
        <f>E12+E13+E14+E15</f>
        <v>10211220.31</v>
      </c>
      <c r="F11" s="81">
        <f t="shared" si="0"/>
        <v>103.3</v>
      </c>
    </row>
    <row r="12" spans="1:6" ht="45" customHeight="1">
      <c r="A12" s="41">
        <f t="shared" si="1"/>
        <v>7</v>
      </c>
      <c r="B12" s="42" t="s">
        <v>138</v>
      </c>
      <c r="C12" s="43" t="s">
        <v>137</v>
      </c>
      <c r="D12" s="44">
        <v>5600000</v>
      </c>
      <c r="E12" s="44">
        <v>5777975.62</v>
      </c>
      <c r="F12" s="81">
        <f t="shared" si="0"/>
        <v>103.2</v>
      </c>
    </row>
    <row r="13" spans="1:6" ht="36.75" customHeight="1">
      <c r="A13" s="41">
        <f t="shared" si="1"/>
        <v>8</v>
      </c>
      <c r="B13" s="42" t="s">
        <v>22</v>
      </c>
      <c r="C13" s="45" t="s">
        <v>4</v>
      </c>
      <c r="D13" s="46">
        <v>3100000</v>
      </c>
      <c r="E13" s="46">
        <v>3104236.85</v>
      </c>
      <c r="F13" s="81">
        <f t="shared" si="0"/>
        <v>100.1</v>
      </c>
    </row>
    <row r="14" spans="1:6" ht="28.5" customHeight="1">
      <c r="A14" s="41">
        <f t="shared" si="1"/>
        <v>9</v>
      </c>
      <c r="B14" s="42" t="s">
        <v>51</v>
      </c>
      <c r="C14" s="43" t="s">
        <v>1</v>
      </c>
      <c r="D14" s="44">
        <v>730000</v>
      </c>
      <c r="E14" s="44">
        <v>730989.25</v>
      </c>
      <c r="F14" s="81">
        <f t="shared" si="0"/>
        <v>100.1</v>
      </c>
    </row>
    <row r="15" spans="1:6" ht="33.75" customHeight="1">
      <c r="A15" s="41">
        <f t="shared" si="1"/>
        <v>10</v>
      </c>
      <c r="B15" s="42" t="s">
        <v>52</v>
      </c>
      <c r="C15" s="43" t="s">
        <v>53</v>
      </c>
      <c r="D15" s="44">
        <v>455000</v>
      </c>
      <c r="E15" s="44">
        <v>598018.59</v>
      </c>
      <c r="F15" s="81" t="str">
        <f t="shared" si="0"/>
        <v>свыше 100</v>
      </c>
    </row>
    <row r="16" spans="1:6" ht="23.25" customHeight="1">
      <c r="A16" s="41">
        <f t="shared" si="1"/>
        <v>11</v>
      </c>
      <c r="B16" s="42" t="s">
        <v>23</v>
      </c>
      <c r="C16" s="43" t="s">
        <v>24</v>
      </c>
      <c r="D16" s="44">
        <f>D17+D18</f>
        <v>21878000</v>
      </c>
      <c r="E16" s="44">
        <f>E17+E18</f>
        <v>21048568.68</v>
      </c>
      <c r="F16" s="81">
        <f t="shared" si="0"/>
        <v>96.2</v>
      </c>
    </row>
    <row r="17" spans="1:6" ht="15">
      <c r="A17" s="41">
        <f t="shared" si="1"/>
        <v>12</v>
      </c>
      <c r="B17" s="42" t="s">
        <v>25</v>
      </c>
      <c r="C17" s="47" t="s">
        <v>3</v>
      </c>
      <c r="D17" s="46">
        <v>8500000</v>
      </c>
      <c r="E17" s="46">
        <v>8550421</v>
      </c>
      <c r="F17" s="81">
        <f t="shared" si="0"/>
        <v>100.6</v>
      </c>
    </row>
    <row r="18" spans="1:6" ht="15">
      <c r="A18" s="41">
        <f t="shared" si="1"/>
        <v>13</v>
      </c>
      <c r="B18" s="42" t="s">
        <v>26</v>
      </c>
      <c r="C18" s="47" t="s">
        <v>0</v>
      </c>
      <c r="D18" s="46">
        <v>13378000</v>
      </c>
      <c r="E18" s="46">
        <v>12498147.68</v>
      </c>
      <c r="F18" s="81">
        <f t="shared" si="0"/>
        <v>93.4</v>
      </c>
    </row>
    <row r="19" spans="1:6" ht="20.25" customHeight="1">
      <c r="A19" s="41">
        <f t="shared" si="1"/>
        <v>14</v>
      </c>
      <c r="B19" s="48" t="s">
        <v>169</v>
      </c>
      <c r="C19" s="47" t="s">
        <v>163</v>
      </c>
      <c r="D19" s="46">
        <f>D20+D21</f>
        <v>10000</v>
      </c>
      <c r="E19" s="46">
        <f>E20+E21</f>
        <v>13224.9</v>
      </c>
      <c r="F19" s="81" t="str">
        <f t="shared" si="0"/>
        <v>свыше 100</v>
      </c>
    </row>
    <row r="20" spans="1:6" ht="40.5" customHeight="1">
      <c r="A20" s="41">
        <f t="shared" si="1"/>
        <v>15</v>
      </c>
      <c r="B20" s="48" t="s">
        <v>170</v>
      </c>
      <c r="C20" s="45" t="s">
        <v>186</v>
      </c>
      <c r="D20" s="46">
        <v>0</v>
      </c>
      <c r="E20" s="46">
        <v>3224.9</v>
      </c>
      <c r="F20" s="81" t="str">
        <f t="shared" si="0"/>
        <v>-</v>
      </c>
    </row>
    <row r="21" spans="1:6" ht="55.5" customHeight="1">
      <c r="A21" s="41">
        <v>16</v>
      </c>
      <c r="B21" s="48" t="s">
        <v>190</v>
      </c>
      <c r="C21" s="45" t="s">
        <v>191</v>
      </c>
      <c r="D21" s="46">
        <v>10000</v>
      </c>
      <c r="E21" s="46">
        <v>10000</v>
      </c>
      <c r="F21" s="81">
        <f t="shared" si="0"/>
        <v>100</v>
      </c>
    </row>
    <row r="22" spans="1:6" ht="51.75" customHeight="1">
      <c r="A22" s="41">
        <v>17</v>
      </c>
      <c r="B22" s="42" t="s">
        <v>27</v>
      </c>
      <c r="C22" s="43" t="s">
        <v>28</v>
      </c>
      <c r="D22" s="44">
        <f>SUM(D23:D25)</f>
        <v>9549000</v>
      </c>
      <c r="E22" s="44">
        <f>SUM(E23:E25)</f>
        <v>9715770.04</v>
      </c>
      <c r="F22" s="81">
        <f t="shared" si="0"/>
        <v>101.7</v>
      </c>
    </row>
    <row r="23" spans="1:6" ht="44.25" customHeight="1">
      <c r="A23" s="41">
        <v>18</v>
      </c>
      <c r="B23" s="42" t="s">
        <v>158</v>
      </c>
      <c r="C23" s="43" t="s">
        <v>159</v>
      </c>
      <c r="D23" s="44">
        <v>122000</v>
      </c>
      <c r="E23" s="44">
        <v>122581.31</v>
      </c>
      <c r="F23" s="81">
        <f t="shared" si="0"/>
        <v>100.5</v>
      </c>
    </row>
    <row r="24" spans="1:6" ht="117" customHeight="1">
      <c r="A24" s="41">
        <f t="shared" si="1"/>
        <v>19</v>
      </c>
      <c r="B24" s="42" t="s">
        <v>29</v>
      </c>
      <c r="C24" s="43" t="s">
        <v>59</v>
      </c>
      <c r="D24" s="44">
        <v>8244000</v>
      </c>
      <c r="E24" s="44">
        <v>8450861.29</v>
      </c>
      <c r="F24" s="81">
        <f t="shared" si="0"/>
        <v>102.5</v>
      </c>
    </row>
    <row r="25" spans="1:6" ht="121.5" customHeight="1">
      <c r="A25" s="41">
        <f t="shared" si="1"/>
        <v>20</v>
      </c>
      <c r="B25" s="42" t="s">
        <v>30</v>
      </c>
      <c r="C25" s="43" t="s">
        <v>31</v>
      </c>
      <c r="D25" s="44">
        <v>1183000</v>
      </c>
      <c r="E25" s="44">
        <v>1142327.44</v>
      </c>
      <c r="F25" s="81">
        <f t="shared" si="0"/>
        <v>96.6</v>
      </c>
    </row>
    <row r="26" spans="1:6" ht="26.25">
      <c r="A26" s="41">
        <f t="shared" si="1"/>
        <v>21</v>
      </c>
      <c r="B26" s="42" t="s">
        <v>32</v>
      </c>
      <c r="C26" s="43" t="s">
        <v>33</v>
      </c>
      <c r="D26" s="44">
        <f>D27</f>
        <v>20000</v>
      </c>
      <c r="E26" s="44">
        <f>E27</f>
        <v>10765.28</v>
      </c>
      <c r="F26" s="81">
        <f t="shared" si="0"/>
        <v>53.8</v>
      </c>
    </row>
    <row r="27" spans="1:6" ht="26.25">
      <c r="A27" s="41">
        <f t="shared" si="1"/>
        <v>22</v>
      </c>
      <c r="B27" s="42" t="s">
        <v>34</v>
      </c>
      <c r="C27" s="43" t="s">
        <v>6</v>
      </c>
      <c r="D27" s="44">
        <v>20000</v>
      </c>
      <c r="E27" s="44">
        <v>10765.28</v>
      </c>
      <c r="F27" s="81">
        <f t="shared" si="0"/>
        <v>53.8</v>
      </c>
    </row>
    <row r="28" spans="1:6" ht="44.25" customHeight="1">
      <c r="A28" s="41">
        <f t="shared" si="1"/>
        <v>23</v>
      </c>
      <c r="B28" s="42" t="s">
        <v>35</v>
      </c>
      <c r="C28" s="43" t="s">
        <v>58</v>
      </c>
      <c r="D28" s="44">
        <f>D29+D30</f>
        <v>8541000</v>
      </c>
      <c r="E28" s="44">
        <f>E29+E30</f>
        <v>6102846.09</v>
      </c>
      <c r="F28" s="81">
        <f t="shared" si="0"/>
        <v>71.5</v>
      </c>
    </row>
    <row r="29" spans="1:6" ht="20.25" customHeight="1">
      <c r="A29" s="41">
        <f t="shared" si="1"/>
        <v>24</v>
      </c>
      <c r="B29" s="42" t="s">
        <v>54</v>
      </c>
      <c r="C29" s="43" t="s">
        <v>36</v>
      </c>
      <c r="D29" s="46">
        <v>7700000</v>
      </c>
      <c r="E29" s="46">
        <v>4859584.15</v>
      </c>
      <c r="F29" s="81">
        <f t="shared" si="0"/>
        <v>63.1</v>
      </c>
    </row>
    <row r="30" spans="1:6" ht="25.5" customHeight="1">
      <c r="A30" s="41">
        <f t="shared" si="1"/>
        <v>25</v>
      </c>
      <c r="B30" s="42" t="s">
        <v>37</v>
      </c>
      <c r="C30" s="43" t="s">
        <v>11</v>
      </c>
      <c r="D30" s="46">
        <v>841000</v>
      </c>
      <c r="E30" s="46">
        <v>1243261.94</v>
      </c>
      <c r="F30" s="81" t="str">
        <f t="shared" si="0"/>
        <v>свыше 100</v>
      </c>
    </row>
    <row r="31" spans="1:6" ht="45.75" customHeight="1">
      <c r="A31" s="41">
        <f t="shared" si="1"/>
        <v>26</v>
      </c>
      <c r="B31" s="42" t="s">
        <v>38</v>
      </c>
      <c r="C31" s="43" t="s">
        <v>39</v>
      </c>
      <c r="D31" s="44">
        <f>D32+D33+D34</f>
        <v>7026000</v>
      </c>
      <c r="E31" s="44">
        <f>E32+E33+E34</f>
        <v>1363978.06</v>
      </c>
      <c r="F31" s="81">
        <f t="shared" si="0"/>
        <v>19.4</v>
      </c>
    </row>
    <row r="32" spans="1:6" ht="25.5" customHeight="1">
      <c r="A32" s="41">
        <f t="shared" si="1"/>
        <v>27</v>
      </c>
      <c r="B32" s="42" t="s">
        <v>40</v>
      </c>
      <c r="C32" s="45" t="s">
        <v>10</v>
      </c>
      <c r="D32" s="46">
        <v>0</v>
      </c>
      <c r="E32" s="46">
        <v>0</v>
      </c>
      <c r="F32" s="81" t="str">
        <f t="shared" si="0"/>
        <v>-</v>
      </c>
    </row>
    <row r="33" spans="1:6" ht="24" customHeight="1">
      <c r="A33" s="41">
        <f t="shared" si="1"/>
        <v>28</v>
      </c>
      <c r="B33" s="42" t="s">
        <v>41</v>
      </c>
      <c r="C33" s="43" t="s">
        <v>160</v>
      </c>
      <c r="D33" s="46">
        <v>6756000</v>
      </c>
      <c r="E33" s="46">
        <v>1085504.95</v>
      </c>
      <c r="F33" s="81">
        <f t="shared" si="0"/>
        <v>16.1</v>
      </c>
    </row>
    <row r="34" spans="1:6" ht="51.75" customHeight="1">
      <c r="A34" s="41">
        <f t="shared" si="1"/>
        <v>29</v>
      </c>
      <c r="B34" s="42" t="s">
        <v>42</v>
      </c>
      <c r="C34" s="43" t="s">
        <v>161</v>
      </c>
      <c r="D34" s="46">
        <v>270000</v>
      </c>
      <c r="E34" s="46">
        <v>278473.11</v>
      </c>
      <c r="F34" s="81">
        <f t="shared" si="0"/>
        <v>103.1</v>
      </c>
    </row>
    <row r="35" spans="1:6" ht="33.75" customHeight="1">
      <c r="A35" s="41">
        <f t="shared" si="1"/>
        <v>30</v>
      </c>
      <c r="B35" s="42" t="s">
        <v>43</v>
      </c>
      <c r="C35" s="43" t="s">
        <v>44</v>
      </c>
      <c r="D35" s="44">
        <v>924000</v>
      </c>
      <c r="E35" s="44">
        <v>887339.4</v>
      </c>
      <c r="F35" s="81">
        <f t="shared" si="0"/>
        <v>96</v>
      </c>
    </row>
    <row r="36" spans="1:6" ht="21.75" customHeight="1">
      <c r="A36" s="41">
        <f t="shared" si="1"/>
        <v>31</v>
      </c>
      <c r="B36" s="42" t="s">
        <v>165</v>
      </c>
      <c r="C36" s="43" t="s">
        <v>164</v>
      </c>
      <c r="D36" s="44">
        <v>0</v>
      </c>
      <c r="E36" s="44">
        <f>E37</f>
        <v>0</v>
      </c>
      <c r="F36" s="81" t="str">
        <f t="shared" si="0"/>
        <v>-</v>
      </c>
    </row>
    <row r="37" spans="1:6" ht="21.75" customHeight="1">
      <c r="A37" s="41">
        <f t="shared" si="1"/>
        <v>32</v>
      </c>
      <c r="B37" s="48" t="s">
        <v>166</v>
      </c>
      <c r="C37" s="43" t="s">
        <v>167</v>
      </c>
      <c r="D37" s="44">
        <v>0</v>
      </c>
      <c r="E37" s="44">
        <v>0</v>
      </c>
      <c r="F37" s="81" t="str">
        <f t="shared" si="0"/>
        <v>-</v>
      </c>
    </row>
    <row r="38" spans="1:6" ht="23.25" customHeight="1">
      <c r="A38" s="41">
        <f t="shared" si="1"/>
        <v>33</v>
      </c>
      <c r="B38" s="38" t="s">
        <v>45</v>
      </c>
      <c r="C38" s="39" t="s">
        <v>46</v>
      </c>
      <c r="D38" s="40">
        <f>D39</f>
        <v>1290671051.97</v>
      </c>
      <c r="E38" s="40">
        <f>E39+E63</f>
        <v>1286344181.02</v>
      </c>
      <c r="F38" s="80">
        <f t="shared" si="0"/>
        <v>99.7</v>
      </c>
    </row>
    <row r="39" spans="1:6" ht="43.5" customHeight="1">
      <c r="A39" s="41">
        <f t="shared" si="1"/>
        <v>34</v>
      </c>
      <c r="B39" s="38" t="s">
        <v>47</v>
      </c>
      <c r="C39" s="39" t="s">
        <v>48</v>
      </c>
      <c r="D39" s="40">
        <f>D40+D43+D53+D60</f>
        <v>1290671051.97</v>
      </c>
      <c r="E39" s="40">
        <f>E40+E43+E53+E60</f>
        <v>1287874106.24</v>
      </c>
      <c r="F39" s="80">
        <f t="shared" si="0"/>
        <v>99.8</v>
      </c>
    </row>
    <row r="40" spans="1:6" ht="43.5" customHeight="1">
      <c r="A40" s="41">
        <f t="shared" si="1"/>
        <v>35</v>
      </c>
      <c r="B40" s="42" t="s">
        <v>171</v>
      </c>
      <c r="C40" s="43" t="s">
        <v>150</v>
      </c>
      <c r="D40" s="44">
        <f>SUM(D41:D42)</f>
        <v>529283000</v>
      </c>
      <c r="E40" s="44">
        <f>SUM(E41:E42)</f>
        <v>529283000</v>
      </c>
      <c r="F40" s="81">
        <f t="shared" si="0"/>
        <v>100</v>
      </c>
    </row>
    <row r="41" spans="1:6" ht="56.25" customHeight="1">
      <c r="A41" s="41">
        <f t="shared" si="1"/>
        <v>36</v>
      </c>
      <c r="B41" s="42" t="s">
        <v>172</v>
      </c>
      <c r="C41" s="43" t="s">
        <v>135</v>
      </c>
      <c r="D41" s="44">
        <v>358149000</v>
      </c>
      <c r="E41" s="44">
        <v>358149000</v>
      </c>
      <c r="F41" s="81">
        <f t="shared" si="0"/>
        <v>100</v>
      </c>
    </row>
    <row r="42" spans="1:6" ht="46.5" customHeight="1">
      <c r="A42" s="41">
        <f t="shared" si="1"/>
        <v>37</v>
      </c>
      <c r="B42" s="49" t="s">
        <v>196</v>
      </c>
      <c r="C42" s="50" t="s">
        <v>197</v>
      </c>
      <c r="D42" s="51">
        <v>171134000</v>
      </c>
      <c r="E42" s="44">
        <v>171134000</v>
      </c>
      <c r="F42" s="81">
        <f t="shared" si="0"/>
        <v>100</v>
      </c>
    </row>
    <row r="43" spans="1:6" ht="24.75" customHeight="1">
      <c r="A43" s="41">
        <f t="shared" si="1"/>
        <v>38</v>
      </c>
      <c r="B43" s="42" t="s">
        <v>173</v>
      </c>
      <c r="C43" s="43" t="s">
        <v>151</v>
      </c>
      <c r="D43" s="44">
        <f>SUM(D44:D52)</f>
        <v>140973434.97</v>
      </c>
      <c r="E43" s="44">
        <f>SUM(E44:E52)</f>
        <v>138795327</v>
      </c>
      <c r="F43" s="81">
        <f t="shared" si="0"/>
        <v>98.5</v>
      </c>
    </row>
    <row r="44" spans="1:6" ht="57" customHeight="1">
      <c r="A44" s="41">
        <f t="shared" si="1"/>
        <v>39</v>
      </c>
      <c r="B44" s="49" t="s">
        <v>198</v>
      </c>
      <c r="C44" s="50" t="s">
        <v>199</v>
      </c>
      <c r="D44" s="51">
        <v>40226100</v>
      </c>
      <c r="E44" s="44">
        <v>40118626.9</v>
      </c>
      <c r="F44" s="81">
        <f t="shared" si="0"/>
        <v>99.7</v>
      </c>
    </row>
    <row r="45" spans="1:6" ht="83.25" customHeight="1">
      <c r="A45" s="41">
        <v>41</v>
      </c>
      <c r="B45" s="49" t="s">
        <v>266</v>
      </c>
      <c r="C45" s="50" t="s">
        <v>267</v>
      </c>
      <c r="D45" s="51">
        <v>5600000</v>
      </c>
      <c r="E45" s="44">
        <v>4911462.19</v>
      </c>
      <c r="F45" s="81">
        <f t="shared" si="0"/>
        <v>87.7</v>
      </c>
    </row>
    <row r="46" spans="1:6" ht="72.75" customHeight="1">
      <c r="A46" s="52">
        <v>42</v>
      </c>
      <c r="B46" s="49" t="s">
        <v>200</v>
      </c>
      <c r="C46" s="50" t="s">
        <v>201</v>
      </c>
      <c r="D46" s="51">
        <v>1258031.97</v>
      </c>
      <c r="E46" s="44">
        <v>1258031.97</v>
      </c>
      <c r="F46" s="81">
        <f t="shared" si="0"/>
        <v>100</v>
      </c>
    </row>
    <row r="47" spans="1:6" ht="46.5" customHeight="1">
      <c r="A47" s="52">
        <f t="shared" si="1"/>
        <v>43</v>
      </c>
      <c r="B47" s="49" t="s">
        <v>202</v>
      </c>
      <c r="C47" s="50" t="s">
        <v>189</v>
      </c>
      <c r="D47" s="51">
        <v>330000</v>
      </c>
      <c r="E47" s="44">
        <v>330000</v>
      </c>
      <c r="F47" s="81">
        <f t="shared" si="0"/>
        <v>100</v>
      </c>
    </row>
    <row r="48" spans="1:6" ht="33" customHeight="1">
      <c r="A48" s="52">
        <f t="shared" si="1"/>
        <v>44</v>
      </c>
      <c r="B48" s="49" t="s">
        <v>203</v>
      </c>
      <c r="C48" s="50" t="s">
        <v>204</v>
      </c>
      <c r="D48" s="51">
        <v>5598270</v>
      </c>
      <c r="E48" s="44">
        <v>5598270</v>
      </c>
      <c r="F48" s="81">
        <f t="shared" si="0"/>
        <v>100</v>
      </c>
    </row>
    <row r="49" spans="1:6" ht="46.5" customHeight="1">
      <c r="A49" s="52">
        <f t="shared" si="1"/>
        <v>45</v>
      </c>
      <c r="B49" s="49" t="s">
        <v>205</v>
      </c>
      <c r="C49" s="50" t="s">
        <v>206</v>
      </c>
      <c r="D49" s="51">
        <v>27799700</v>
      </c>
      <c r="E49" s="44">
        <v>27799700</v>
      </c>
      <c r="F49" s="81">
        <f t="shared" si="0"/>
        <v>100</v>
      </c>
    </row>
    <row r="50" spans="1:6" ht="42.75" customHeight="1">
      <c r="A50" s="52">
        <f t="shared" si="1"/>
        <v>46</v>
      </c>
      <c r="B50" s="49" t="s">
        <v>207</v>
      </c>
      <c r="C50" s="50" t="s">
        <v>208</v>
      </c>
      <c r="D50" s="51">
        <v>1966500</v>
      </c>
      <c r="E50" s="44">
        <v>1966500</v>
      </c>
      <c r="F50" s="81">
        <f t="shared" si="0"/>
        <v>100</v>
      </c>
    </row>
    <row r="51" spans="1:6" ht="75" customHeight="1">
      <c r="A51" s="52">
        <f t="shared" si="1"/>
        <v>47</v>
      </c>
      <c r="B51" s="49" t="s">
        <v>209</v>
      </c>
      <c r="C51" s="50" t="s">
        <v>210</v>
      </c>
      <c r="D51" s="51">
        <v>9209400</v>
      </c>
      <c r="E51" s="44">
        <v>9209400</v>
      </c>
      <c r="F51" s="81">
        <f t="shared" si="0"/>
        <v>100</v>
      </c>
    </row>
    <row r="52" spans="1:6" ht="30.75" customHeight="1">
      <c r="A52" s="52">
        <f t="shared" si="1"/>
        <v>48</v>
      </c>
      <c r="B52" s="42" t="s">
        <v>174</v>
      </c>
      <c r="C52" s="45" t="s">
        <v>175</v>
      </c>
      <c r="D52" s="46">
        <v>48985433</v>
      </c>
      <c r="E52" s="44">
        <v>47603335.94</v>
      </c>
      <c r="F52" s="81">
        <f t="shared" si="0"/>
        <v>97.2</v>
      </c>
    </row>
    <row r="53" spans="1:6" ht="30.75" customHeight="1">
      <c r="A53" s="52">
        <f t="shared" si="1"/>
        <v>49</v>
      </c>
      <c r="B53" s="42" t="s">
        <v>176</v>
      </c>
      <c r="C53" s="43" t="s">
        <v>152</v>
      </c>
      <c r="D53" s="44">
        <f>SUM(D54:D59)</f>
        <v>571053200</v>
      </c>
      <c r="E53" s="44">
        <f>SUM(E54:E59)</f>
        <v>570745123.95</v>
      </c>
      <c r="F53" s="81">
        <f t="shared" si="0"/>
        <v>99.9</v>
      </c>
    </row>
    <row r="54" spans="1:6" ht="53.25" customHeight="1">
      <c r="A54" s="52">
        <f t="shared" si="1"/>
        <v>50</v>
      </c>
      <c r="B54" s="42" t="s">
        <v>177</v>
      </c>
      <c r="C54" s="43" t="s">
        <v>154</v>
      </c>
      <c r="D54" s="44">
        <v>13485200</v>
      </c>
      <c r="E54" s="44">
        <v>13217896.88</v>
      </c>
      <c r="F54" s="81">
        <f t="shared" si="0"/>
        <v>98</v>
      </c>
    </row>
    <row r="55" spans="1:6" ht="54" customHeight="1">
      <c r="A55" s="52">
        <f t="shared" si="1"/>
        <v>51</v>
      </c>
      <c r="B55" s="42" t="s">
        <v>178</v>
      </c>
      <c r="C55" s="43" t="s">
        <v>136</v>
      </c>
      <c r="D55" s="46">
        <v>87397500</v>
      </c>
      <c r="E55" s="46">
        <v>87397500</v>
      </c>
      <c r="F55" s="81">
        <f t="shared" si="0"/>
        <v>100</v>
      </c>
    </row>
    <row r="56" spans="1:6" ht="45" customHeight="1">
      <c r="A56" s="52">
        <f t="shared" si="1"/>
        <v>52</v>
      </c>
      <c r="B56" s="42" t="s">
        <v>179</v>
      </c>
      <c r="C56" s="43" t="s">
        <v>153</v>
      </c>
      <c r="D56" s="46">
        <v>1612600</v>
      </c>
      <c r="E56" s="46">
        <v>1612600</v>
      </c>
      <c r="F56" s="81">
        <f t="shared" si="0"/>
        <v>100</v>
      </c>
    </row>
    <row r="57" spans="1:6" ht="50.25" customHeight="1">
      <c r="A57" s="52">
        <f t="shared" si="1"/>
        <v>53</v>
      </c>
      <c r="B57" s="53" t="s">
        <v>180</v>
      </c>
      <c r="C57" s="50" t="s">
        <v>49</v>
      </c>
      <c r="D57" s="54">
        <v>8609900</v>
      </c>
      <c r="E57" s="46">
        <v>8569127.07</v>
      </c>
      <c r="F57" s="81">
        <f t="shared" si="0"/>
        <v>99.5</v>
      </c>
    </row>
    <row r="58" spans="1:6" ht="50.25" customHeight="1">
      <c r="A58" s="52">
        <f t="shared" si="1"/>
        <v>54</v>
      </c>
      <c r="B58" s="49" t="s">
        <v>211</v>
      </c>
      <c r="C58" s="50" t="s">
        <v>181</v>
      </c>
      <c r="D58" s="54">
        <v>10300</v>
      </c>
      <c r="E58" s="46">
        <v>10300</v>
      </c>
      <c r="F58" s="81">
        <f t="shared" si="0"/>
        <v>100</v>
      </c>
    </row>
    <row r="59" spans="1:6" ht="31.5" customHeight="1">
      <c r="A59" s="52">
        <v>55</v>
      </c>
      <c r="B59" s="42" t="s">
        <v>182</v>
      </c>
      <c r="C59" s="43" t="s">
        <v>183</v>
      </c>
      <c r="D59" s="46">
        <v>459937700</v>
      </c>
      <c r="E59" s="46">
        <v>459937700</v>
      </c>
      <c r="F59" s="81">
        <f t="shared" si="0"/>
        <v>100</v>
      </c>
    </row>
    <row r="60" spans="1:6" ht="28.5" customHeight="1">
      <c r="A60" s="52">
        <f t="shared" si="1"/>
        <v>56</v>
      </c>
      <c r="B60" s="49" t="s">
        <v>212</v>
      </c>
      <c r="C60" s="55" t="s">
        <v>213</v>
      </c>
      <c r="D60" s="54">
        <f>D62+D61</f>
        <v>49361417</v>
      </c>
      <c r="E60" s="54">
        <f>E62+E61</f>
        <v>49050655.29</v>
      </c>
      <c r="F60" s="81">
        <f t="shared" si="0"/>
        <v>99.4</v>
      </c>
    </row>
    <row r="61" spans="1:6" ht="95.25" customHeight="1">
      <c r="A61" s="52">
        <v>57</v>
      </c>
      <c r="B61" s="49" t="s">
        <v>268</v>
      </c>
      <c r="C61" s="55" t="s">
        <v>269</v>
      </c>
      <c r="D61" s="54">
        <v>7905700</v>
      </c>
      <c r="E61" s="54">
        <v>7596637.88</v>
      </c>
      <c r="F61" s="81">
        <f t="shared" si="0"/>
        <v>96.1</v>
      </c>
    </row>
    <row r="62" spans="1:6" ht="45.75" customHeight="1">
      <c r="A62" s="52">
        <v>58</v>
      </c>
      <c r="B62" s="49" t="s">
        <v>184</v>
      </c>
      <c r="C62" s="50" t="s">
        <v>185</v>
      </c>
      <c r="D62" s="54">
        <v>41455717</v>
      </c>
      <c r="E62" s="46">
        <v>41454017.41</v>
      </c>
      <c r="F62" s="81">
        <f t="shared" si="0"/>
        <v>100</v>
      </c>
    </row>
    <row r="63" spans="1:6" ht="69" customHeight="1">
      <c r="A63" s="41">
        <f>A62+1</f>
        <v>59</v>
      </c>
      <c r="B63" s="56" t="s">
        <v>214</v>
      </c>
      <c r="C63" s="43" t="s">
        <v>215</v>
      </c>
      <c r="D63" s="46">
        <v>0</v>
      </c>
      <c r="E63" s="82">
        <f>SUM(E64:E66)</f>
        <v>-1529925.2199999997</v>
      </c>
      <c r="F63" s="81" t="str">
        <f t="shared" si="0"/>
        <v>-</v>
      </c>
    </row>
    <row r="64" spans="1:6" ht="69" customHeight="1">
      <c r="A64" s="41">
        <v>60</v>
      </c>
      <c r="B64" s="57" t="s">
        <v>216</v>
      </c>
      <c r="C64" s="58" t="s">
        <v>217</v>
      </c>
      <c r="D64" s="46"/>
      <c r="E64" s="82">
        <v>-687812.32</v>
      </c>
      <c r="F64" s="81" t="str">
        <f t="shared" si="0"/>
        <v>-</v>
      </c>
    </row>
    <row r="65" spans="1:6" ht="69" customHeight="1">
      <c r="A65" s="41">
        <v>61</v>
      </c>
      <c r="B65" s="59" t="s">
        <v>218</v>
      </c>
      <c r="C65" s="43" t="s">
        <v>219</v>
      </c>
      <c r="D65" s="46">
        <v>0</v>
      </c>
      <c r="E65" s="82">
        <v>-3771.33</v>
      </c>
      <c r="F65" s="81" t="str">
        <f t="shared" si="0"/>
        <v>-</v>
      </c>
    </row>
    <row r="66" spans="1:6" ht="69" customHeight="1">
      <c r="A66" s="41">
        <v>62</v>
      </c>
      <c r="B66" s="59" t="s">
        <v>220</v>
      </c>
      <c r="C66" s="43" t="s">
        <v>221</v>
      </c>
      <c r="D66" s="46">
        <v>0</v>
      </c>
      <c r="E66" s="82">
        <v>-838341.57</v>
      </c>
      <c r="F66" s="81" t="str">
        <f t="shared" si="0"/>
        <v>-</v>
      </c>
    </row>
    <row r="67" spans="1:6" ht="24.75" customHeight="1">
      <c r="A67" s="52">
        <v>63</v>
      </c>
      <c r="B67" s="42" t="s">
        <v>50</v>
      </c>
      <c r="C67" s="39" t="s">
        <v>9</v>
      </c>
      <c r="D67" s="60">
        <f>D6+D38</f>
        <v>1569802051.97</v>
      </c>
      <c r="E67" s="60">
        <f>E6+E38</f>
        <v>1543356220.97</v>
      </c>
      <c r="F67" s="80">
        <f>IF(D67=0,"-",IF(E67/D67*100&gt;110,"свыше 100",ROUND((E67/D67*100),1)))</f>
        <v>98.3</v>
      </c>
    </row>
    <row r="68" spans="1:6" ht="84.75" customHeight="1">
      <c r="A68" s="2"/>
      <c r="B68" s="3"/>
      <c r="C68" s="4"/>
      <c r="D68" s="5"/>
      <c r="E68" s="5"/>
      <c r="F68" s="6"/>
    </row>
    <row r="69" spans="1:6" ht="54" customHeight="1">
      <c r="A69" s="2"/>
      <c r="B69" s="7"/>
      <c r="C69" s="4"/>
      <c r="D69" s="5"/>
      <c r="E69" s="5"/>
      <c r="F69" s="6"/>
    </row>
    <row r="70" spans="1:6" ht="71.25" customHeight="1">
      <c r="A70" s="2"/>
      <c r="B70" s="3"/>
      <c r="C70" s="4"/>
      <c r="D70" s="5"/>
      <c r="E70" s="5"/>
      <c r="F70" s="6"/>
    </row>
    <row r="71" spans="1:6" ht="37.5" customHeight="1">
      <c r="A71" s="2"/>
      <c r="B71" s="7"/>
      <c r="C71" s="4"/>
      <c r="D71" s="5"/>
      <c r="E71" s="5"/>
      <c r="F71" s="6"/>
    </row>
    <row r="72" spans="1:6" ht="21.75" customHeight="1">
      <c r="A72" s="2"/>
      <c r="B72" s="7"/>
      <c r="C72" s="4"/>
      <c r="D72" s="5"/>
      <c r="E72" s="5"/>
      <c r="F72" s="6"/>
    </row>
    <row r="73" spans="1:6" ht="43.5" customHeight="1">
      <c r="A73" s="2"/>
      <c r="B73" s="3"/>
      <c r="C73" s="4"/>
      <c r="D73" s="5"/>
      <c r="E73" s="5"/>
      <c r="F73" s="6"/>
    </row>
    <row r="74" spans="1:6" ht="67.5" customHeight="1">
      <c r="A74" s="2"/>
      <c r="B74" s="7"/>
      <c r="C74" s="4"/>
      <c r="D74" s="5"/>
      <c r="E74" s="5"/>
      <c r="F74" s="6"/>
    </row>
    <row r="75" spans="1:6" ht="69" customHeight="1">
      <c r="A75" s="2"/>
      <c r="B75" s="3"/>
      <c r="C75" s="4"/>
      <c r="D75" s="5"/>
      <c r="E75" s="5"/>
      <c r="F75" s="6"/>
    </row>
    <row r="76" spans="1:6" ht="69" customHeight="1">
      <c r="A76" s="2"/>
      <c r="B76" s="3"/>
      <c r="C76" s="4"/>
      <c r="D76" s="5"/>
      <c r="E76" s="5"/>
      <c r="F76" s="6"/>
    </row>
    <row r="77" spans="1:6" ht="27.75" customHeight="1">
      <c r="A77" s="2"/>
      <c r="B77" s="7"/>
      <c r="C77" s="8"/>
      <c r="D77" s="9"/>
      <c r="E77" s="9"/>
      <c r="F77" s="10"/>
    </row>
  </sheetData>
  <sheetProtection/>
  <mergeCells count="7">
    <mergeCell ref="B1:F1"/>
    <mergeCell ref="A3:A4"/>
    <mergeCell ref="B3:B4"/>
    <mergeCell ref="C3:C4"/>
    <mergeCell ref="D3:D4"/>
    <mergeCell ref="E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C15" sqref="C15"/>
    </sheetView>
  </sheetViews>
  <sheetFormatPr defaultColWidth="9.00390625" defaultRowHeight="15.75"/>
  <cols>
    <col min="1" max="1" width="37.00390625" style="18" customWidth="1"/>
    <col min="2" max="2" width="11.75390625" style="18" customWidth="1"/>
    <col min="3" max="3" width="13.375" style="18" customWidth="1"/>
    <col min="4" max="4" width="12.75390625" style="18" customWidth="1"/>
    <col min="5" max="5" width="9.75390625" style="32" customWidth="1"/>
    <col min="6" max="6" width="15.00390625" style="18" bestFit="1" customWidth="1"/>
  </cols>
  <sheetData>
    <row r="1" spans="1:5" ht="15">
      <c r="A1" s="73"/>
      <c r="B1" s="73"/>
      <c r="C1" s="73"/>
      <c r="D1" s="16"/>
      <c r="E1" s="17"/>
    </row>
    <row r="2" spans="1:6" ht="39.75" customHeight="1">
      <c r="A2" s="75" t="s">
        <v>271</v>
      </c>
      <c r="B2" s="75"/>
      <c r="C2" s="75"/>
      <c r="D2" s="75"/>
      <c r="E2" s="75"/>
      <c r="F2" s="75"/>
    </row>
    <row r="3" spans="1:6" ht="15" customHeight="1">
      <c r="A3" s="74"/>
      <c r="B3" s="74"/>
      <c r="C3" s="74"/>
      <c r="D3" s="74"/>
      <c r="E3" s="74"/>
      <c r="F3" s="19"/>
    </row>
    <row r="4" spans="1:6" ht="15" customHeight="1">
      <c r="A4" s="71" t="s">
        <v>62</v>
      </c>
      <c r="B4" s="71" t="s">
        <v>63</v>
      </c>
      <c r="C4" s="71" t="s">
        <v>106</v>
      </c>
      <c r="D4" s="71" t="s">
        <v>107</v>
      </c>
      <c r="E4" s="71" t="s">
        <v>61</v>
      </c>
      <c r="F4" s="19"/>
    </row>
    <row r="5" spans="1:6" ht="28.5" customHeight="1">
      <c r="A5" s="72"/>
      <c r="B5" s="72"/>
      <c r="C5" s="72"/>
      <c r="D5" s="72"/>
      <c r="E5" s="72"/>
      <c r="F5" s="19"/>
    </row>
    <row r="6" spans="1:6" ht="21.75" customHeight="1">
      <c r="A6" s="20" t="s">
        <v>222</v>
      </c>
      <c r="B6" s="21" t="s">
        <v>64</v>
      </c>
      <c r="C6" s="22">
        <v>162292317.72</v>
      </c>
      <c r="D6" s="22">
        <v>153591425.55</v>
      </c>
      <c r="E6" s="23">
        <f aca="true" t="shared" si="0" ref="E6:E51">IF(C6=0,"-",IF(D6/C6*100&gt;110,"свыше 100",ROUND((D6/C6*100),1)))</f>
        <v>94.6</v>
      </c>
      <c r="F6" s="19"/>
    </row>
    <row r="7" spans="1:6" ht="39.75" customHeight="1">
      <c r="A7" s="20" t="s">
        <v>223</v>
      </c>
      <c r="B7" s="21" t="s">
        <v>65</v>
      </c>
      <c r="C7" s="24">
        <v>2297755.42</v>
      </c>
      <c r="D7" s="24">
        <v>2297755.42</v>
      </c>
      <c r="E7" s="23">
        <f t="shared" si="0"/>
        <v>100</v>
      </c>
      <c r="F7" s="19"/>
    </row>
    <row r="8" spans="1:6" ht="57" customHeight="1">
      <c r="A8" s="20" t="s">
        <v>224</v>
      </c>
      <c r="B8" s="21" t="s">
        <v>66</v>
      </c>
      <c r="C8" s="24">
        <v>1684271.44</v>
      </c>
      <c r="D8" s="24">
        <v>1671377.73</v>
      </c>
      <c r="E8" s="23">
        <f t="shared" si="0"/>
        <v>99.2</v>
      </c>
      <c r="F8" s="19"/>
    </row>
    <row r="9" spans="1:6" ht="54" customHeight="1">
      <c r="A9" s="20" t="s">
        <v>225</v>
      </c>
      <c r="B9" s="21" t="s">
        <v>67</v>
      </c>
      <c r="C9" s="24">
        <v>38896944.09</v>
      </c>
      <c r="D9" s="24">
        <v>38039817.05</v>
      </c>
      <c r="E9" s="23">
        <f t="shared" si="0"/>
        <v>97.8</v>
      </c>
      <c r="F9" s="19"/>
    </row>
    <row r="10" spans="1:6" ht="52.5">
      <c r="A10" s="20" t="s">
        <v>226</v>
      </c>
      <c r="B10" s="21" t="s">
        <v>68</v>
      </c>
      <c r="C10" s="24">
        <v>11235900</v>
      </c>
      <c r="D10" s="24">
        <v>10968304.69</v>
      </c>
      <c r="E10" s="23">
        <f t="shared" si="0"/>
        <v>97.6</v>
      </c>
      <c r="F10" s="19"/>
    </row>
    <row r="11" spans="1:6" ht="15">
      <c r="A11" s="20" t="s">
        <v>227</v>
      </c>
      <c r="B11" s="21" t="s">
        <v>69</v>
      </c>
      <c r="C11" s="24">
        <v>108177446.77</v>
      </c>
      <c r="D11" s="24">
        <v>100614170.66</v>
      </c>
      <c r="E11" s="23">
        <f t="shared" si="0"/>
        <v>93</v>
      </c>
      <c r="F11" s="19"/>
    </row>
    <row r="12" spans="1:6" ht="15">
      <c r="A12" s="20" t="s">
        <v>228</v>
      </c>
      <c r="B12" s="21" t="s">
        <v>70</v>
      </c>
      <c r="C12" s="22">
        <v>1612600</v>
      </c>
      <c r="D12" s="22">
        <v>1612600</v>
      </c>
      <c r="E12" s="23">
        <f t="shared" si="0"/>
        <v>100</v>
      </c>
      <c r="F12" s="19"/>
    </row>
    <row r="13" spans="1:6" ht="16.5" customHeight="1">
      <c r="A13" s="20" t="s">
        <v>229</v>
      </c>
      <c r="B13" s="21" t="s">
        <v>71</v>
      </c>
      <c r="C13" s="24">
        <v>1612600</v>
      </c>
      <c r="D13" s="24">
        <v>1612600</v>
      </c>
      <c r="E13" s="23">
        <f t="shared" si="0"/>
        <v>100</v>
      </c>
      <c r="F13" s="19"/>
    </row>
    <row r="14" spans="1:6" ht="26.25" customHeight="1">
      <c r="A14" s="20" t="s">
        <v>230</v>
      </c>
      <c r="B14" s="21" t="s">
        <v>72</v>
      </c>
      <c r="C14" s="22">
        <v>14313222.6</v>
      </c>
      <c r="D14" s="22">
        <v>13674261.17</v>
      </c>
      <c r="E14" s="23">
        <f t="shared" si="0"/>
        <v>95.5</v>
      </c>
      <c r="F14" s="19"/>
    </row>
    <row r="15" spans="1:6" ht="39.75" customHeight="1">
      <c r="A15" s="20" t="s">
        <v>231</v>
      </c>
      <c r="B15" s="21" t="s">
        <v>73</v>
      </c>
      <c r="C15" s="24">
        <v>7786437.71</v>
      </c>
      <c r="D15" s="24">
        <v>7313675.82</v>
      </c>
      <c r="E15" s="23">
        <f t="shared" si="0"/>
        <v>93.9</v>
      </c>
      <c r="F15" s="19"/>
    </row>
    <row r="16" spans="1:6" ht="19.5" customHeight="1">
      <c r="A16" s="20" t="s">
        <v>232</v>
      </c>
      <c r="B16" s="21" t="s">
        <v>74</v>
      </c>
      <c r="C16" s="24">
        <v>6265286.39</v>
      </c>
      <c r="D16" s="24">
        <v>6102096.85</v>
      </c>
      <c r="E16" s="23">
        <f t="shared" si="0"/>
        <v>97.4</v>
      </c>
      <c r="F16" s="19"/>
    </row>
    <row r="17" spans="1:6" ht="28.5" customHeight="1">
      <c r="A17" s="20" t="s">
        <v>233</v>
      </c>
      <c r="B17" s="21" t="s">
        <v>75</v>
      </c>
      <c r="C17" s="24">
        <v>261498.5</v>
      </c>
      <c r="D17" s="24">
        <v>258488.5</v>
      </c>
      <c r="E17" s="23">
        <f t="shared" si="0"/>
        <v>98.8</v>
      </c>
      <c r="F17" s="19"/>
    </row>
    <row r="18" spans="1:6" ht="20.25" customHeight="1">
      <c r="A18" s="20" t="s">
        <v>234</v>
      </c>
      <c r="B18" s="21" t="s">
        <v>76</v>
      </c>
      <c r="C18" s="22">
        <v>100631257.93</v>
      </c>
      <c r="D18" s="22">
        <v>93053013.82</v>
      </c>
      <c r="E18" s="23">
        <f t="shared" si="0"/>
        <v>92.5</v>
      </c>
      <c r="F18" s="19"/>
    </row>
    <row r="19" spans="1:6" ht="17.25" customHeight="1">
      <c r="A19" s="20" t="s">
        <v>235</v>
      </c>
      <c r="B19" s="21" t="s">
        <v>77</v>
      </c>
      <c r="C19" s="24">
        <v>744683.31</v>
      </c>
      <c r="D19" s="24">
        <v>743476.57</v>
      </c>
      <c r="E19" s="23">
        <f t="shared" si="0"/>
        <v>99.8</v>
      </c>
      <c r="F19" s="19"/>
    </row>
    <row r="20" spans="1:6" ht="17.25" customHeight="1">
      <c r="A20" s="20" t="s">
        <v>236</v>
      </c>
      <c r="B20" s="21" t="s">
        <v>78</v>
      </c>
      <c r="C20" s="24">
        <v>11012056.4</v>
      </c>
      <c r="D20" s="24">
        <v>9528308.34</v>
      </c>
      <c r="E20" s="23">
        <f t="shared" si="0"/>
        <v>86.5</v>
      </c>
      <c r="F20" s="19"/>
    </row>
    <row r="21" spans="1:6" ht="17.25" customHeight="1">
      <c r="A21" s="20" t="s">
        <v>237</v>
      </c>
      <c r="B21" s="21" t="s">
        <v>79</v>
      </c>
      <c r="C21" s="24">
        <v>497838</v>
      </c>
      <c r="D21" s="24">
        <v>493085</v>
      </c>
      <c r="E21" s="23">
        <f t="shared" si="0"/>
        <v>99</v>
      </c>
      <c r="F21" s="19"/>
    </row>
    <row r="22" spans="1:6" ht="18" customHeight="1">
      <c r="A22" s="20" t="s">
        <v>238</v>
      </c>
      <c r="B22" s="21" t="s">
        <v>80</v>
      </c>
      <c r="C22" s="24">
        <v>82841000</v>
      </c>
      <c r="D22" s="24">
        <v>77264314.75</v>
      </c>
      <c r="E22" s="23">
        <f t="shared" si="0"/>
        <v>93.3</v>
      </c>
      <c r="F22" s="19"/>
    </row>
    <row r="23" spans="1:6" ht="18" customHeight="1">
      <c r="A23" s="20" t="s">
        <v>244</v>
      </c>
      <c r="B23" s="21" t="s">
        <v>81</v>
      </c>
      <c r="C23" s="24">
        <v>49900</v>
      </c>
      <c r="D23" s="24">
        <v>49900</v>
      </c>
      <c r="E23" s="23">
        <f t="shared" si="0"/>
        <v>100</v>
      </c>
      <c r="F23" s="19"/>
    </row>
    <row r="24" spans="1:6" ht="27" customHeight="1">
      <c r="A24" s="20" t="s">
        <v>245</v>
      </c>
      <c r="B24" s="21" t="s">
        <v>82</v>
      </c>
      <c r="C24" s="24">
        <v>5485780.22</v>
      </c>
      <c r="D24" s="24">
        <v>4973929.16</v>
      </c>
      <c r="E24" s="23">
        <f t="shared" si="0"/>
        <v>90.7</v>
      </c>
      <c r="F24" s="19"/>
    </row>
    <row r="25" spans="1:6" ht="16.5" customHeight="1">
      <c r="A25" s="20" t="s">
        <v>239</v>
      </c>
      <c r="B25" s="21" t="s">
        <v>83</v>
      </c>
      <c r="C25" s="22">
        <v>180062140.1</v>
      </c>
      <c r="D25" s="22">
        <v>174566851.72</v>
      </c>
      <c r="E25" s="23">
        <f t="shared" si="0"/>
        <v>96.9</v>
      </c>
      <c r="F25" s="19"/>
    </row>
    <row r="26" spans="1:6" ht="15" customHeight="1">
      <c r="A26" s="20" t="s">
        <v>240</v>
      </c>
      <c r="B26" s="21" t="s">
        <v>84</v>
      </c>
      <c r="C26" s="24">
        <v>1483359.54</v>
      </c>
      <c r="D26" s="24">
        <v>1481659.95</v>
      </c>
      <c r="E26" s="23">
        <f t="shared" si="0"/>
        <v>99.9</v>
      </c>
      <c r="F26" s="19"/>
    </row>
    <row r="27" spans="1:6" ht="14.25" customHeight="1">
      <c r="A27" s="20" t="s">
        <v>241</v>
      </c>
      <c r="B27" s="21" t="s">
        <v>85</v>
      </c>
      <c r="C27" s="24">
        <v>122605466.03</v>
      </c>
      <c r="D27" s="24">
        <v>119060313.7</v>
      </c>
      <c r="E27" s="23">
        <f t="shared" si="0"/>
        <v>97.1</v>
      </c>
      <c r="F27" s="19"/>
    </row>
    <row r="28" spans="1:6" ht="16.5" customHeight="1">
      <c r="A28" s="20" t="s">
        <v>242</v>
      </c>
      <c r="B28" s="21" t="s">
        <v>86</v>
      </c>
      <c r="C28" s="24">
        <v>55973314.53</v>
      </c>
      <c r="D28" s="24">
        <v>54024878.07</v>
      </c>
      <c r="E28" s="23">
        <f t="shared" si="0"/>
        <v>96.5</v>
      </c>
      <c r="F28" s="19"/>
    </row>
    <row r="29" spans="1:6" ht="15.75" customHeight="1">
      <c r="A29" s="20" t="s">
        <v>243</v>
      </c>
      <c r="B29" s="21" t="s">
        <v>87</v>
      </c>
      <c r="C29" s="22">
        <v>1302671.68</v>
      </c>
      <c r="D29" s="22">
        <v>1266632.99</v>
      </c>
      <c r="E29" s="23">
        <f t="shared" si="0"/>
        <v>97.2</v>
      </c>
      <c r="F29" s="19"/>
    </row>
    <row r="30" spans="1:6" ht="27" customHeight="1">
      <c r="A30" s="20" t="s">
        <v>246</v>
      </c>
      <c r="B30" s="21" t="s">
        <v>88</v>
      </c>
      <c r="C30" s="24">
        <v>730424</v>
      </c>
      <c r="D30" s="24">
        <v>701226.44</v>
      </c>
      <c r="E30" s="23">
        <f t="shared" si="0"/>
        <v>96</v>
      </c>
      <c r="F30" s="19"/>
    </row>
    <row r="31" spans="1:6" ht="27" customHeight="1">
      <c r="A31" s="25" t="s">
        <v>188</v>
      </c>
      <c r="B31" s="26" t="s">
        <v>187</v>
      </c>
      <c r="C31" s="24">
        <v>572247.68</v>
      </c>
      <c r="D31" s="24">
        <v>565406.55</v>
      </c>
      <c r="E31" s="23">
        <f t="shared" si="0"/>
        <v>98.8</v>
      </c>
      <c r="F31" s="19"/>
    </row>
    <row r="32" spans="1:6" ht="18.75" customHeight="1">
      <c r="A32" s="20" t="s">
        <v>247</v>
      </c>
      <c r="B32" s="21" t="s">
        <v>89</v>
      </c>
      <c r="C32" s="22">
        <v>851177138.43</v>
      </c>
      <c r="D32" s="22">
        <v>836800279.24</v>
      </c>
      <c r="E32" s="23">
        <f t="shared" si="0"/>
        <v>98.3</v>
      </c>
      <c r="F32" s="19"/>
    </row>
    <row r="33" spans="1:6" ht="17.25" customHeight="1">
      <c r="A33" s="20" t="s">
        <v>248</v>
      </c>
      <c r="B33" s="21" t="s">
        <v>90</v>
      </c>
      <c r="C33" s="24">
        <v>231531415.24</v>
      </c>
      <c r="D33" s="24">
        <v>226927543.67</v>
      </c>
      <c r="E33" s="23">
        <f t="shared" si="0"/>
        <v>98</v>
      </c>
      <c r="F33" s="19"/>
    </row>
    <row r="34" spans="1:6" ht="17.25" customHeight="1">
      <c r="A34" s="20" t="s">
        <v>249</v>
      </c>
      <c r="B34" s="21" t="s">
        <v>91</v>
      </c>
      <c r="C34" s="24">
        <v>532462431.86</v>
      </c>
      <c r="D34" s="24">
        <v>526552513.57</v>
      </c>
      <c r="E34" s="23">
        <f t="shared" si="0"/>
        <v>98.9</v>
      </c>
      <c r="F34" s="19"/>
    </row>
    <row r="35" spans="1:6" ht="17.25" customHeight="1">
      <c r="A35" s="20" t="s">
        <v>250</v>
      </c>
      <c r="B35" s="26" t="s">
        <v>155</v>
      </c>
      <c r="C35" s="24">
        <v>36811275.54</v>
      </c>
      <c r="D35" s="24">
        <v>35419396.91</v>
      </c>
      <c r="E35" s="23">
        <f t="shared" si="0"/>
        <v>96.2</v>
      </c>
      <c r="F35" s="19"/>
    </row>
    <row r="36" spans="1:6" ht="17.25" customHeight="1">
      <c r="A36" s="20" t="s">
        <v>251</v>
      </c>
      <c r="B36" s="21" t="s">
        <v>92</v>
      </c>
      <c r="C36" s="24">
        <v>21884725.65</v>
      </c>
      <c r="D36" s="24">
        <v>20893868.43</v>
      </c>
      <c r="E36" s="23">
        <f t="shared" si="0"/>
        <v>95.5</v>
      </c>
      <c r="F36" s="19"/>
    </row>
    <row r="37" spans="1:6" ht="15" customHeight="1">
      <c r="A37" s="20" t="s">
        <v>252</v>
      </c>
      <c r="B37" s="21" t="s">
        <v>93</v>
      </c>
      <c r="C37" s="24">
        <v>28487290.14</v>
      </c>
      <c r="D37" s="24">
        <v>27006956.66</v>
      </c>
      <c r="E37" s="23">
        <f t="shared" si="0"/>
        <v>94.8</v>
      </c>
      <c r="F37" s="19"/>
    </row>
    <row r="38" spans="1:6" ht="15.75" customHeight="1">
      <c r="A38" s="20" t="s">
        <v>253</v>
      </c>
      <c r="B38" s="21" t="s">
        <v>94</v>
      </c>
      <c r="C38" s="22">
        <v>145545320.89</v>
      </c>
      <c r="D38" s="22">
        <v>143412310.57</v>
      </c>
      <c r="E38" s="23">
        <f t="shared" si="0"/>
        <v>98.5</v>
      </c>
      <c r="F38" s="19"/>
    </row>
    <row r="39" spans="1:6" ht="15">
      <c r="A39" s="20" t="s">
        <v>254</v>
      </c>
      <c r="B39" s="21" t="s">
        <v>95</v>
      </c>
      <c r="C39" s="24">
        <v>144339682.89</v>
      </c>
      <c r="D39" s="24">
        <v>142211514.07</v>
      </c>
      <c r="E39" s="23">
        <f t="shared" si="0"/>
        <v>98.5</v>
      </c>
      <c r="F39" s="19"/>
    </row>
    <row r="40" spans="1:6" ht="24.75" customHeight="1">
      <c r="A40" s="20" t="s">
        <v>255</v>
      </c>
      <c r="B40" s="21" t="s">
        <v>96</v>
      </c>
      <c r="C40" s="24">
        <v>1205638</v>
      </c>
      <c r="D40" s="24">
        <v>1200796.5</v>
      </c>
      <c r="E40" s="23">
        <f t="shared" si="0"/>
        <v>99.6</v>
      </c>
      <c r="F40" s="19"/>
    </row>
    <row r="41" spans="1:6" ht="16.5" customHeight="1">
      <c r="A41" s="20" t="s">
        <v>256</v>
      </c>
      <c r="B41" s="21" t="s">
        <v>97</v>
      </c>
      <c r="C41" s="22">
        <v>127929358.24</v>
      </c>
      <c r="D41" s="22">
        <v>126851639.54</v>
      </c>
      <c r="E41" s="23">
        <f t="shared" si="0"/>
        <v>99.2</v>
      </c>
      <c r="F41" s="19"/>
    </row>
    <row r="42" spans="1:6" ht="13.5" customHeight="1">
      <c r="A42" s="20" t="s">
        <v>257</v>
      </c>
      <c r="B42" s="21" t="s">
        <v>98</v>
      </c>
      <c r="C42" s="24">
        <v>10091054.24</v>
      </c>
      <c r="D42" s="24">
        <v>10032891.06</v>
      </c>
      <c r="E42" s="23">
        <f t="shared" si="0"/>
        <v>99.4</v>
      </c>
      <c r="F42" s="19"/>
    </row>
    <row r="43" spans="1:6" ht="18" customHeight="1">
      <c r="A43" s="20" t="s">
        <v>258</v>
      </c>
      <c r="B43" s="21" t="s">
        <v>99</v>
      </c>
      <c r="C43" s="24">
        <v>106017488.83</v>
      </c>
      <c r="D43" s="24">
        <v>105345800.89</v>
      </c>
      <c r="E43" s="23">
        <f t="shared" si="0"/>
        <v>99.4</v>
      </c>
      <c r="F43" s="19"/>
    </row>
    <row r="44" spans="1:6" ht="18" customHeight="1">
      <c r="A44" s="20" t="s">
        <v>193</v>
      </c>
      <c r="B44" s="26" t="s">
        <v>192</v>
      </c>
      <c r="C44" s="24">
        <v>5929604</v>
      </c>
      <c r="D44" s="24">
        <v>5623674</v>
      </c>
      <c r="E44" s="23">
        <f t="shared" si="0"/>
        <v>94.8</v>
      </c>
      <c r="F44" s="19"/>
    </row>
    <row r="45" spans="1:6" ht="17.25" customHeight="1">
      <c r="A45" s="20" t="s">
        <v>259</v>
      </c>
      <c r="B45" s="21" t="s">
        <v>100</v>
      </c>
      <c r="C45" s="24">
        <v>5891211.17</v>
      </c>
      <c r="D45" s="24">
        <v>5849273.59</v>
      </c>
      <c r="E45" s="23">
        <f t="shared" si="0"/>
        <v>99.3</v>
      </c>
      <c r="F45" s="19"/>
    </row>
    <row r="46" spans="1:6" ht="18.75" customHeight="1">
      <c r="A46" s="20" t="s">
        <v>260</v>
      </c>
      <c r="B46" s="21" t="s">
        <v>101</v>
      </c>
      <c r="C46" s="22">
        <v>1043984.52</v>
      </c>
      <c r="D46" s="22">
        <v>983863.35</v>
      </c>
      <c r="E46" s="23">
        <f t="shared" si="0"/>
        <v>94.2</v>
      </c>
      <c r="F46" s="19"/>
    </row>
    <row r="47" spans="1:6" ht="18" customHeight="1">
      <c r="A47" s="20" t="s">
        <v>261</v>
      </c>
      <c r="B47" s="21" t="s">
        <v>102</v>
      </c>
      <c r="C47" s="24">
        <v>1043984.52</v>
      </c>
      <c r="D47" s="24">
        <v>983863.35</v>
      </c>
      <c r="E47" s="23">
        <f t="shared" si="0"/>
        <v>94.2</v>
      </c>
      <c r="F47" s="19"/>
    </row>
    <row r="48" spans="1:6" ht="18" customHeight="1">
      <c r="A48" s="20" t="s">
        <v>262</v>
      </c>
      <c r="B48" s="26" t="s">
        <v>156</v>
      </c>
      <c r="C48" s="22">
        <v>933695.06</v>
      </c>
      <c r="D48" s="22">
        <v>731794.08</v>
      </c>
      <c r="E48" s="23">
        <f t="shared" si="0"/>
        <v>78.4</v>
      </c>
      <c r="F48" s="19"/>
    </row>
    <row r="49" spans="1:6" ht="24" customHeight="1">
      <c r="A49" s="20" t="s">
        <v>263</v>
      </c>
      <c r="B49" s="26" t="s">
        <v>157</v>
      </c>
      <c r="C49" s="24">
        <v>933695.06</v>
      </c>
      <c r="D49" s="24">
        <v>731794.08</v>
      </c>
      <c r="E49" s="23">
        <f t="shared" si="0"/>
        <v>78.4</v>
      </c>
      <c r="F49" s="19"/>
    </row>
    <row r="50" spans="1:6" ht="24.75" customHeight="1">
      <c r="A50" s="20" t="s">
        <v>264</v>
      </c>
      <c r="B50" s="21" t="s">
        <v>103</v>
      </c>
      <c r="C50" s="22">
        <v>400</v>
      </c>
      <c r="D50" s="22">
        <v>317.95</v>
      </c>
      <c r="E50" s="23">
        <f t="shared" si="0"/>
        <v>79.5</v>
      </c>
      <c r="F50" s="19"/>
    </row>
    <row r="51" spans="1:6" ht="24" customHeight="1">
      <c r="A51" s="20" t="s">
        <v>265</v>
      </c>
      <c r="B51" s="21" t="s">
        <v>104</v>
      </c>
      <c r="C51" s="24">
        <v>400</v>
      </c>
      <c r="D51" s="24">
        <v>317.95</v>
      </c>
      <c r="E51" s="23">
        <f t="shared" si="0"/>
        <v>79.5</v>
      </c>
      <c r="F51" s="19"/>
    </row>
    <row r="52" spans="1:6" ht="15">
      <c r="A52" s="68" t="s">
        <v>105</v>
      </c>
      <c r="B52" s="69"/>
      <c r="C52" s="27">
        <v>1586844107.17</v>
      </c>
      <c r="D52" s="27">
        <v>1546544989.98</v>
      </c>
      <c r="E52" s="23">
        <f>IF(C52=0,"-",IF(D52/C52*100&gt;110,"свыше 100",ROUND((D52/C52*100),1)))</f>
        <v>97.5</v>
      </c>
      <c r="F52" s="28"/>
    </row>
    <row r="53" spans="1:5" ht="15">
      <c r="A53" s="16"/>
      <c r="B53" s="16"/>
      <c r="C53" s="16"/>
      <c r="D53" s="16"/>
      <c r="E53" s="17"/>
    </row>
    <row r="54" spans="1:5" ht="15">
      <c r="A54" s="70"/>
      <c r="B54" s="70"/>
      <c r="C54" s="70"/>
      <c r="D54" s="70"/>
      <c r="E54" s="29"/>
    </row>
    <row r="55" spans="1:5" ht="15">
      <c r="A55" s="30"/>
      <c r="B55" s="30"/>
      <c r="C55" s="30"/>
      <c r="D55" s="30"/>
      <c r="E55" s="31"/>
    </row>
  </sheetData>
  <sheetProtection/>
  <mergeCells count="10">
    <mergeCell ref="A52:B52"/>
    <mergeCell ref="A54:D54"/>
    <mergeCell ref="D4:D5"/>
    <mergeCell ref="C4:C5"/>
    <mergeCell ref="A1:C1"/>
    <mergeCell ref="A3:E3"/>
    <mergeCell ref="A4:A5"/>
    <mergeCell ref="B4:B5"/>
    <mergeCell ref="A2:F2"/>
    <mergeCell ref="E4:E5"/>
  </mergeCells>
  <printOptions/>
  <pageMargins left="0.38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7">
      <selection activeCell="C14" sqref="C14"/>
    </sheetView>
  </sheetViews>
  <sheetFormatPr defaultColWidth="9.00390625" defaultRowHeight="15.75"/>
  <cols>
    <col min="1" max="1" width="6.00390625" style="1" customWidth="1"/>
    <col min="2" max="2" width="35.50390625" style="118" customWidth="1"/>
    <col min="3" max="3" width="24.375" style="1" customWidth="1"/>
    <col min="4" max="4" width="16.25390625" style="1" customWidth="1"/>
    <col min="5" max="5" width="15.125" style="1" customWidth="1"/>
    <col min="6" max="6" width="10.125" style="1" customWidth="1"/>
  </cols>
  <sheetData>
    <row r="1" spans="1:6" ht="15.75" customHeight="1">
      <c r="A1" s="83" t="s">
        <v>273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spans="1:6" ht="15">
      <c r="A3" s="84"/>
      <c r="B3" s="84"/>
      <c r="C3" s="84"/>
      <c r="D3" s="84"/>
      <c r="E3" s="84"/>
      <c r="F3" s="84"/>
    </row>
    <row r="4" spans="1:6" ht="8.25" customHeight="1">
      <c r="A4" s="85"/>
      <c r="B4" s="85"/>
      <c r="C4" s="85"/>
      <c r="D4" s="85"/>
      <c r="E4" s="85"/>
      <c r="F4" s="85"/>
    </row>
    <row r="5" spans="1:6" ht="15">
      <c r="A5" s="86" t="s">
        <v>108</v>
      </c>
      <c r="B5" s="87" t="s">
        <v>131</v>
      </c>
      <c r="C5" s="87" t="s">
        <v>109</v>
      </c>
      <c r="D5" s="88" t="s">
        <v>110</v>
      </c>
      <c r="E5" s="89" t="s">
        <v>132</v>
      </c>
      <c r="F5" s="90"/>
    </row>
    <row r="6" spans="1:6" ht="9.75" customHeight="1">
      <c r="A6" s="86"/>
      <c r="B6" s="87"/>
      <c r="C6" s="87"/>
      <c r="D6" s="91"/>
      <c r="E6" s="92"/>
      <c r="F6" s="93"/>
    </row>
    <row r="7" spans="1:6" ht="15">
      <c r="A7" s="86"/>
      <c r="B7" s="87"/>
      <c r="C7" s="87"/>
      <c r="D7" s="91"/>
      <c r="E7" s="94"/>
      <c r="F7" s="95"/>
    </row>
    <row r="8" spans="1:6" ht="12" customHeight="1">
      <c r="A8" s="86"/>
      <c r="B8" s="87"/>
      <c r="C8" s="87"/>
      <c r="D8" s="96"/>
      <c r="E8" s="97" t="s">
        <v>60</v>
      </c>
      <c r="F8" s="97" t="s">
        <v>61</v>
      </c>
    </row>
    <row r="9" spans="1:6" ht="15">
      <c r="A9" s="98">
        <v>1</v>
      </c>
      <c r="B9" s="99">
        <v>2</v>
      </c>
      <c r="C9" s="98">
        <v>3</v>
      </c>
      <c r="D9" s="98">
        <v>4</v>
      </c>
      <c r="E9" s="100">
        <v>5</v>
      </c>
      <c r="F9" s="101"/>
    </row>
    <row r="10" spans="1:6" ht="32.25" customHeight="1">
      <c r="A10" s="102">
        <v>1</v>
      </c>
      <c r="B10" s="103" t="s">
        <v>111</v>
      </c>
      <c r="C10" s="104"/>
      <c r="D10" s="105">
        <f>D14+D17+D20+D11</f>
        <v>17042055.200000048</v>
      </c>
      <c r="E10" s="105">
        <f>E14+E17+E20+E11</f>
        <v>3188769.0099999905</v>
      </c>
      <c r="F10" s="106" t="s">
        <v>149</v>
      </c>
    </row>
    <row r="11" spans="1:6" ht="31.5" customHeight="1" hidden="1">
      <c r="A11" s="107">
        <v>2</v>
      </c>
      <c r="B11" s="103" t="s">
        <v>112</v>
      </c>
      <c r="C11" s="104" t="s">
        <v>113</v>
      </c>
      <c r="D11" s="105">
        <f>D12-D13</f>
        <v>0</v>
      </c>
      <c r="E11" s="105">
        <f>E12-E13</f>
        <v>0</v>
      </c>
      <c r="F11" s="108"/>
    </row>
    <row r="12" spans="1:6" ht="48.75" customHeight="1" hidden="1">
      <c r="A12" s="109">
        <v>3</v>
      </c>
      <c r="B12" s="110" t="s">
        <v>139</v>
      </c>
      <c r="C12" s="109" t="s">
        <v>114</v>
      </c>
      <c r="D12" s="111">
        <v>0</v>
      </c>
      <c r="E12" s="111">
        <v>0</v>
      </c>
      <c r="F12" s="112"/>
    </row>
    <row r="13" spans="1:6" ht="63" customHeight="1" hidden="1">
      <c r="A13" s="109">
        <v>4</v>
      </c>
      <c r="B13" s="113" t="s">
        <v>140</v>
      </c>
      <c r="C13" s="109" t="s">
        <v>115</v>
      </c>
      <c r="D13" s="111">
        <v>0</v>
      </c>
      <c r="E13" s="111">
        <v>0</v>
      </c>
      <c r="F13" s="112"/>
    </row>
    <row r="14" spans="1:6" ht="51.75" customHeight="1">
      <c r="A14" s="109">
        <v>2</v>
      </c>
      <c r="B14" s="99" t="s">
        <v>162</v>
      </c>
      <c r="C14" s="98" t="s">
        <v>116</v>
      </c>
      <c r="D14" s="114">
        <v>-200280</v>
      </c>
      <c r="E14" s="114">
        <f>E15-E16</f>
        <v>-200280</v>
      </c>
      <c r="F14" s="106">
        <f aca="true" t="shared" si="0" ref="F14:F25">IF(D14=0,"-",IF(E14/D14*100&gt;110,"свыше 100",ROUND((E14/D14*100),1)))</f>
        <v>100</v>
      </c>
    </row>
    <row r="15" spans="1:6" ht="78">
      <c r="A15" s="109">
        <v>3</v>
      </c>
      <c r="B15" s="110" t="s">
        <v>141</v>
      </c>
      <c r="C15" s="109" t="s">
        <v>117</v>
      </c>
      <c r="D15" s="115">
        <v>0</v>
      </c>
      <c r="E15" s="111">
        <v>0</v>
      </c>
      <c r="F15" s="106" t="str">
        <f t="shared" si="0"/>
        <v>-</v>
      </c>
    </row>
    <row r="16" spans="1:6" ht="62.25" customHeight="1">
      <c r="A16" s="109">
        <v>4</v>
      </c>
      <c r="B16" s="110" t="s">
        <v>142</v>
      </c>
      <c r="C16" s="109" t="s">
        <v>118</v>
      </c>
      <c r="D16" s="115">
        <v>200280</v>
      </c>
      <c r="E16" s="111">
        <v>200280</v>
      </c>
      <c r="F16" s="106">
        <f t="shared" si="0"/>
        <v>100</v>
      </c>
    </row>
    <row r="17" spans="1:6" ht="30" customHeight="1">
      <c r="A17" s="109">
        <v>5</v>
      </c>
      <c r="B17" s="99" t="s">
        <v>143</v>
      </c>
      <c r="C17" s="98" t="s">
        <v>119</v>
      </c>
      <c r="D17" s="114">
        <f>D19-D18</f>
        <v>10877735.200000048</v>
      </c>
      <c r="E17" s="114">
        <f>E19-E18</f>
        <v>33189049.00999999</v>
      </c>
      <c r="F17" s="106" t="s">
        <v>149</v>
      </c>
    </row>
    <row r="18" spans="1:6" ht="35.25" customHeight="1">
      <c r="A18" s="109">
        <v>6</v>
      </c>
      <c r="B18" s="116" t="s">
        <v>144</v>
      </c>
      <c r="C18" s="109" t="s">
        <v>120</v>
      </c>
      <c r="D18" s="115">
        <v>1613166651.97</v>
      </c>
      <c r="E18" s="111">
        <v>1585281894.44</v>
      </c>
      <c r="F18" s="106">
        <f t="shared" si="0"/>
        <v>98.3</v>
      </c>
    </row>
    <row r="19" spans="1:6" ht="36.75" customHeight="1">
      <c r="A19" s="109">
        <v>7</v>
      </c>
      <c r="B19" s="116" t="s">
        <v>145</v>
      </c>
      <c r="C19" s="109" t="s">
        <v>121</v>
      </c>
      <c r="D19" s="115">
        <v>1624044387.17</v>
      </c>
      <c r="E19" s="111">
        <v>1618470943.45</v>
      </c>
      <c r="F19" s="106">
        <f t="shared" si="0"/>
        <v>99.7</v>
      </c>
    </row>
    <row r="20" spans="1:6" ht="33" customHeight="1">
      <c r="A20" s="109">
        <v>8</v>
      </c>
      <c r="B20" s="99" t="s">
        <v>122</v>
      </c>
      <c r="C20" s="98" t="s">
        <v>123</v>
      </c>
      <c r="D20" s="114">
        <f>D23-D21</f>
        <v>6364600</v>
      </c>
      <c r="E20" s="114">
        <f>E23-E21</f>
        <v>-29800000</v>
      </c>
      <c r="F20" s="106" t="s">
        <v>149</v>
      </c>
    </row>
    <row r="21" spans="1:6" ht="34.5" customHeight="1">
      <c r="A21" s="109">
        <v>9</v>
      </c>
      <c r="B21" s="117" t="s">
        <v>146</v>
      </c>
      <c r="C21" s="98" t="s">
        <v>124</v>
      </c>
      <c r="D21" s="114">
        <f>D22</f>
        <v>37000000</v>
      </c>
      <c r="E21" s="114">
        <f>E22</f>
        <v>29800000</v>
      </c>
      <c r="F21" s="106">
        <f t="shared" si="0"/>
        <v>80.5</v>
      </c>
    </row>
    <row r="22" spans="1:6" ht="140.25">
      <c r="A22" s="109">
        <v>10</v>
      </c>
      <c r="B22" s="113" t="s">
        <v>147</v>
      </c>
      <c r="C22" s="109" t="s">
        <v>125</v>
      </c>
      <c r="D22" s="111">
        <v>37000000</v>
      </c>
      <c r="E22" s="111">
        <v>29800000</v>
      </c>
      <c r="F22" s="106">
        <f t="shared" si="0"/>
        <v>80.5</v>
      </c>
    </row>
    <row r="23" spans="1:6" ht="45.75" customHeight="1">
      <c r="A23" s="109">
        <v>11</v>
      </c>
      <c r="B23" s="99" t="s">
        <v>126</v>
      </c>
      <c r="C23" s="98" t="s">
        <v>127</v>
      </c>
      <c r="D23" s="114">
        <f>D24</f>
        <v>43364600</v>
      </c>
      <c r="E23" s="114">
        <f>E24</f>
        <v>0</v>
      </c>
      <c r="F23" s="106">
        <f t="shared" si="0"/>
        <v>0</v>
      </c>
    </row>
    <row r="24" spans="1:6" ht="46.5" hidden="1">
      <c r="A24" s="109">
        <v>15</v>
      </c>
      <c r="B24" s="110" t="s">
        <v>128</v>
      </c>
      <c r="C24" s="109" t="s">
        <v>129</v>
      </c>
      <c r="D24" s="111">
        <f>D25</f>
        <v>43364600</v>
      </c>
      <c r="E24" s="111">
        <f>E25</f>
        <v>0</v>
      </c>
      <c r="F24" s="106">
        <f t="shared" si="0"/>
        <v>0</v>
      </c>
    </row>
    <row r="25" spans="1:6" ht="62.25">
      <c r="A25" s="109">
        <v>12</v>
      </c>
      <c r="B25" s="116" t="s">
        <v>148</v>
      </c>
      <c r="C25" s="109" t="s">
        <v>130</v>
      </c>
      <c r="D25" s="111">
        <v>43364600</v>
      </c>
      <c r="E25" s="111">
        <v>0</v>
      </c>
      <c r="F25" s="106">
        <f t="shared" si="0"/>
        <v>0</v>
      </c>
    </row>
  </sheetData>
  <sheetProtection/>
  <mergeCells count="7">
    <mergeCell ref="A1:F4"/>
    <mergeCell ref="E9:F9"/>
    <mergeCell ref="A5:A8"/>
    <mergeCell ref="B5:B8"/>
    <mergeCell ref="C5:C8"/>
    <mergeCell ref="D5:D8"/>
    <mergeCell ref="E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27.75390625" style="1" customWidth="1"/>
    <col min="2" max="2" width="24.00390625" style="1" customWidth="1"/>
  </cols>
  <sheetData>
    <row r="1" spans="1:2" ht="64.5" customHeight="1">
      <c r="A1" s="76" t="s">
        <v>270</v>
      </c>
      <c r="B1" s="76"/>
    </row>
    <row r="2" spans="1:2" ht="15">
      <c r="A2" s="11"/>
      <c r="B2" s="11"/>
    </row>
    <row r="3" spans="1:2" ht="41.25">
      <c r="A3" s="12" t="s">
        <v>62</v>
      </c>
      <c r="B3" s="13" t="s">
        <v>133</v>
      </c>
    </row>
    <row r="4" spans="1:2" ht="26.25" customHeight="1">
      <c r="A4" s="14" t="s">
        <v>134</v>
      </c>
      <c r="B4" s="15"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Elvira</cp:lastModifiedBy>
  <cp:lastPrinted>2019-12-17T08:04:12Z</cp:lastPrinted>
  <dcterms:created xsi:type="dcterms:W3CDTF">2002-02-14T09:43:26Z</dcterms:created>
  <dcterms:modified xsi:type="dcterms:W3CDTF">2021-08-25T08:38:17Z</dcterms:modified>
  <cp:category/>
  <cp:version/>
  <cp:contentType/>
  <cp:contentStatus/>
</cp:coreProperties>
</file>