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" windowWidth="9216" windowHeight="5316" activeTab="0"/>
  </bookViews>
  <sheets>
    <sheet name="доходы " sheetId="1" r:id="rId1"/>
    <sheet name="расходы" sheetId="2" r:id="rId2"/>
    <sheet name="источники" sheetId="3" r:id="rId3"/>
    <sheet name="задолженность" sheetId="4" r:id="rId4"/>
  </sheets>
  <definedNames/>
  <calcPr fullCalcOnLoad="1"/>
</workbook>
</file>

<file path=xl/sharedStrings.xml><?xml version="1.0" encoding="utf-8"?>
<sst xmlns="http://schemas.openxmlformats.org/spreadsheetml/2006/main" count="289" uniqueCount="282">
  <si>
    <t>Земельный налог</t>
  </si>
  <si>
    <t>Единый сельскохозяйственный налог</t>
  </si>
  <si>
    <t>Наименование доходов</t>
  </si>
  <si>
    <t>Налог на имущество физических лиц</t>
  </si>
  <si>
    <t>Единый налог на вмененный доход для отдельных видов деятельности</t>
  </si>
  <si>
    <t>Налог на доходы физических лиц</t>
  </si>
  <si>
    <t>Плата за негативное воздействие на окружающую среду</t>
  </si>
  <si>
    <t>№ строки</t>
  </si>
  <si>
    <t xml:space="preserve">Код бюджетной классификации </t>
  </si>
  <si>
    <t>ИТОГО ДОХОДОВ</t>
  </si>
  <si>
    <t>Доходы от продажи квартир</t>
  </si>
  <si>
    <t>Доходы от компенсации затрат государства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</si>
  <si>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</si>
  <si>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</si>
  <si>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</si>
  <si>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</si>
  <si>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</si>
  <si>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</si>
  <si>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</si>
  <si>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</si>
  <si>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</si>
  <si>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</si>
  <si>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000 1 05 02000 02 0000 110</t>
  </si>
  <si>
    <t>000 1 06 00000 00 0000 000</t>
  </si>
  <si>
    <t>НАЛОГИ НА ИМУЩЕСТВО</t>
  </si>
  <si>
    <t>000 1 06 01000 00 0000 110</t>
  </si>
  <si>
    <t>000 1 06 06000 00 0000 110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</si>
  <si>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</si>
  <si>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</si>
  <si>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</si>
  <si>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</si>
  <si>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</si>
  <si>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</si>
  <si>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</si>
  <si>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</si>
  <si>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000 1 13 00000 00 0000 000</t>
  </si>
  <si>
    <t>Доходы от оказания плантых услуг (работ)</t>
  </si>
  <si>
    <t>000 1 13 02000 00 0000 130</t>
  </si>
  <si>
    <t>000 1 14 00000 00 0000 000</t>
  </si>
  <si>
    <t>ДОХОДЫ ОТ ПРОДАЖИ МАТЕРИАЛЬНЫХ И НЕМАТЕРИАЛЬНЫХ АКТИВОВ</t>
  </si>
  <si>
    <t>000 1 14 01000 00 0000 410</t>
  </si>
  <si>
    <t>000 1 14 02000 00 0000 000</t>
  </si>
  <si>
    <t>000 1 14 06000 00 0000 430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</si>
  <si>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</si>
  <si>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</si>
  <si>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</si>
  <si>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</si>
  <si>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</si>
  <si>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</si>
  <si>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</si>
  <si>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/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</si>
  <si>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</si>
  <si>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</si>
  <si>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</si>
  <si>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000 1 13 01000 00 0000 130</t>
  </si>
  <si>
    <t>000 1 03 00000 00 0000 000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</si>
  <si>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</si>
  <si>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</si>
  <si>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</si>
  <si>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</si>
  <si>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 рублях</t>
  </si>
  <si>
    <t>в %</t>
  </si>
  <si>
    <t>Наименование показателя</t>
  </si>
  <si>
    <t>Разд.</t>
  </si>
  <si>
    <t>0100</t>
  </si>
  <si>
    <t>0102</t>
  </si>
  <si>
    <t>0103</t>
  </si>
  <si>
    <t>0104</t>
  </si>
  <si>
    <t>0106</t>
  </si>
  <si>
    <t>0113</t>
  </si>
  <si>
    <t>0200</t>
  </si>
  <si>
    <t>0203</t>
  </si>
  <si>
    <t>0300</t>
  </si>
  <si>
    <t>0310</t>
  </si>
  <si>
    <t>0314</t>
  </si>
  <si>
    <t>0400</t>
  </si>
  <si>
    <t>0405</t>
  </si>
  <si>
    <t>0406</t>
  </si>
  <si>
    <t>0408</t>
  </si>
  <si>
    <t>0409</t>
  </si>
  <si>
    <t>0410</t>
  </si>
  <si>
    <t>0412</t>
  </si>
  <si>
    <t>0500</t>
  </si>
  <si>
    <t>0501</t>
  </si>
  <si>
    <t>0502</t>
  </si>
  <si>
    <t>0503</t>
  </si>
  <si>
    <t>0600</t>
  </si>
  <si>
    <t>0603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</si>
  <si>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</si>
  <si>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</si>
  <si>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</si>
  <si>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</si>
  <si>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</si>
  <si>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</si>
  <si>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</si>
  <si>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</si>
  <si>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</si>
  <si>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</si>
  <si>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</si>
  <si>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1006</t>
  </si>
  <si>
    <t>1100</t>
  </si>
  <si>
    <t>1102</t>
  </si>
  <si>
    <t>1300</t>
  </si>
  <si>
    <t>1301</t>
  </si>
  <si>
    <t>ВСЕГО РАСХОДОВ:</t>
  </si>
  <si>
    <t>Утвержденные бюджетные назначения</t>
  </si>
  <si>
    <t>Исполнено,  в рублях</t>
  </si>
  <si>
    <t>номер строки</t>
  </si>
  <si>
    <t>Код</t>
  </si>
  <si>
    <t>Назначено,  руб.</t>
  </si>
  <si>
    <t>Всего на покрытие дефицита бюджета</t>
  </si>
  <si>
    <t>Кредиты кредитных организаций в валюте Российской Федерации</t>
  </si>
  <si>
    <t>919 01 02 00 00 00 0000 000</t>
  </si>
  <si>
    <t>919 01 02 00 00 04 0000 710</t>
  </si>
  <si>
    <t>919 01 02 00 00 04 0000 810</t>
  </si>
  <si>
    <t>919 01 03 00 00 00 0000 000</t>
  </si>
  <si>
    <t>919 01 03 01 00 04 0000 710</t>
  </si>
  <si>
    <t>919 01 03 01 00 04 0000 810</t>
  </si>
  <si>
    <t>919 01 05 00 00 00 0000 000</t>
  </si>
  <si>
    <t>919 01 05 02 01 04 0000 510</t>
  </si>
  <si>
    <t>919 01 05 02 01 04 0000 610</t>
  </si>
  <si>
    <t>Иные источники внутреннего финансирования дефицитов бюджетов</t>
  </si>
  <si>
    <t>919 01 06 00 00 00 0000 000</t>
  </si>
  <si>
    <t>919 01 06 04 00 00 0000 000</t>
  </si>
  <si>
    <t>919 01 06 04 01 04 0000 810</t>
  </si>
  <si>
    <t>Бюджетные кредиты, предоставленные внутри страны в валюте Российской Федерации</t>
  </si>
  <si>
    <t>919 01 06 05 00 00 0000 000</t>
  </si>
  <si>
    <t>Возврат  бюджетных кредитов, предоставленных внутри страны в валюте Российской Федерации</t>
  </si>
  <si>
    <t>919 01 06 05 01 04 0000 600</t>
  </si>
  <si>
    <t>919 01 06 05 01 04 0000 640</t>
  </si>
  <si>
    <t>Наименование источников внутреннего финансирования дефицита бюджета</t>
  </si>
  <si>
    <t xml:space="preserve">Исполнено               </t>
  </si>
  <si>
    <t>Сумма, 
в тысячах 
рублей</t>
  </si>
  <si>
    <t xml:space="preserve">Объем просроченной кредиторской задолженности </t>
  </si>
  <si>
    <t xml:space="preserve">Дотации бюджетам городских округов на выравнивание бюджетной обеспеченности </t>
  </si>
  <si>
    <t xml:space="preserve">Субвенции бюджетам городских округов на выполнение передаваемых полномочий субъектов Российской Федерации </t>
  </si>
  <si>
    <t>Налог, взимаемый в связи с применением упрощенной системы налогообложения</t>
  </si>
  <si>
    <t>000 1 05 01000 00 0000 110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</si>
  <si>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</si>
  <si>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</si>
  <si>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</si>
  <si>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</si>
  <si>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</si>
  <si>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</si>
  <si>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</si>
  <si>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 xml:space="preserve">Исполнение государственных и муниципальных гарантий 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</si>
  <si>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</si>
  <si>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</si>
  <si>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свыше 100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</si>
  <si>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</si>
  <si>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</si>
  <si>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</si>
  <si>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 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</si>
  <si>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</si>
  <si>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0703</t>
  </si>
  <si>
    <t>1200</t>
  </si>
  <si>
    <t>1204</t>
  </si>
  <si>
    <t>000 1 11 03000 00 0000 120</t>
  </si>
  <si>
    <t>Проценты, полученные от предоставления бюджетных кредитов внутри страны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</si>
  <si>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</si>
  <si>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</si>
  <si>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Бюджетные кредиты от других бюджетов бюджетной системы Российской Федерации </t>
  </si>
  <si>
    <t>ГОСУДАРСТВЕННАЯ ПОШЛИНА</t>
  </si>
  <si>
    <t>ПРОЧИЕ НЕНАЛОГОВЫЕ ДОХОДЫ</t>
  </si>
  <si>
    <t>000 1 17 00000 00 0000 000</t>
  </si>
  <si>
    <t xml:space="preserve">000 1 17 01000 00 0000 180
</t>
  </si>
  <si>
    <t xml:space="preserve">Невыясненные поступления
</t>
  </si>
  <si>
    <t>000 1 03 02000 01 0000 110</t>
  </si>
  <si>
    <t xml:space="preserve">000 1 08 00000 00 0000 000
</t>
  </si>
  <si>
    <t xml:space="preserve">000 1 08 03000 01 0000 110
</t>
  </si>
  <si>
    <t>000 2 02 10000 00 0000 150</t>
  </si>
  <si>
    <t>000 2 02 15001 04 0000 150</t>
  </si>
  <si>
    <t>000 2 02 20000 00 0000 150</t>
  </si>
  <si>
    <t>000 2 02 29999 04 0000 150</t>
  </si>
  <si>
    <t xml:space="preserve">Прочие субсидии бюджетам городских округов </t>
  </si>
  <si>
    <t>000 2 02 30000 00 0000 150</t>
  </si>
  <si>
    <t>000 2 02 30022 04 0000 150</t>
  </si>
  <si>
    <t>000 2 02 30024 04 0000 150</t>
  </si>
  <si>
    <t>000 2 02 35118 04 0000 150</t>
  </si>
  <si>
    <t>000 2 02 35250 04 0000 150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</si>
  <si>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</si>
  <si>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>000 2 02 39999 04 0000 150</t>
  </si>
  <si>
    <t>Прочие субвенции бюджетам городских округов</t>
  </si>
  <si>
    <t xml:space="preserve">000 2 02 49999 04 0000 150
</t>
  </si>
  <si>
    <t xml:space="preserve">Прочие межбюджетные трансферты, передаваемые бюджетам городских округов 
</t>
  </si>
  <si>
    <t xml:space="preserve">Государственная пошлина по делам, рассматриваемым в судах общей юрисдикции, мировыми судьями
</t>
  </si>
  <si>
    <t>0605</t>
  </si>
  <si>
    <t>Другие вопросы в области охраны окружающей среды</t>
  </si>
  <si>
    <t xml:space="preserve">000 1 08 07000 01 0000 110
</t>
  </si>
  <si>
    <t>Государственная пошлина за государственную регистрацию, а также за совершение прочих юридически значимых действий</t>
  </si>
  <si>
    <t>1004</t>
  </si>
  <si>
    <t xml:space="preserve">Охрана семьи и детства </t>
  </si>
  <si>
    <t>Исполнено</t>
  </si>
  <si>
    <t>Сумма средств, предусмотренная в решении о бюджете, руб.</t>
  </si>
  <si>
    <t xml:space="preserve">000 2 02 15002 04 0000 150
</t>
  </si>
  <si>
    <t xml:space="preserve">Дотации бюджетам городских округов на поддержку мер по обеспечению сбалансированности бюджетов
</t>
  </si>
  <si>
    <t xml:space="preserve">000 2 02 20077 04 0000 150
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</si>
  <si>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</si>
  <si>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 xml:space="preserve">000 2 02 25097 04 0000 150
</t>
  </si>
  <si>
    <t xml:space="preserve"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</si>
  <si>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 xml:space="preserve">000 2 02 25519 04 0000 150
</t>
  </si>
  <si>
    <t xml:space="preserve">Субсидия бюджетам городских округов на поддержку отрасли культуры 
</t>
  </si>
  <si>
    <t xml:space="preserve">000 2 02 25576 04 0000 150
</t>
  </si>
  <si>
    <t xml:space="preserve">Субсидии бюджетам городских округов на обеспечение комплексного развития сельских территорий
</t>
  </si>
  <si>
    <t xml:space="preserve">000 2 02 35462 04 0000 150
</t>
  </si>
  <si>
    <t xml:space="preserve">000 2 02 40000 00 0000 150
</t>
  </si>
  <si>
    <t xml:space="preserve">Иные межбюджетные трансферты
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</si>
  <si>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</si>
  <si>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</si>
  <si>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000 2 19 35250 04 0000 150
</t>
  </si>
  <si>
    <t xml:space="preserve">Возврат остатков субвенций на оплату жилищно-коммунальных услуг отдельным категориям граждан из бюджетов городских округов
</t>
  </si>
  <si>
    <t xml:space="preserve">000 2 19 60010 04 0000 150
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</si>
  <si>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</si>
  <si>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</si>
  <si>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</si>
  <si>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</si>
  <si>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</si>
  <si>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</si>
  <si>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</si>
  <si>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</si>
  <si>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</si>
  <si>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</si>
  <si>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</si>
  <si>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</si>
  <si>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</si>
  <si>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</si>
  <si>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</si>
  <si>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</si>
  <si>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</si>
  <si>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</si>
  <si>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</si>
  <si>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</si>
  <si>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</si>
  <si>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Связь и информатика</t>
  </si>
  <si>
    <t>Другие вопросы в области национальной экономики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</si>
  <si>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</si>
  <si>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</si>
  <si>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</si>
  <si>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 xml:space="preserve"> 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</si>
  <si>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</si>
  <si>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</si>
  <si>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</si>
  <si>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</si>
  <si>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</si>
  <si>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</si>
  <si>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</si>
  <si>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</si>
  <si>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</si>
  <si>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</si>
  <si>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</si>
  <si>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Массовый спорт</t>
  </si>
  <si>
    <t xml:space="preserve"> СРЕДСТВА МАССОВОЙ ИНФОРМАЦИИ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</si>
  <si>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</si>
  <si>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</si>
  <si>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</si>
  <si>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000 2 02 45303 04 0000 150
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</si>
  <si>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</si>
  <si>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Судебная система</t>
  </si>
  <si>
    <t>0105</t>
  </si>
  <si>
    <t>Резервные фонды</t>
  </si>
  <si>
    <t>0111</t>
  </si>
  <si>
    <t>Защита населения и территории от последствий чрезвычайных ситуаций природного и техногенного характера,пожарная безопасность</t>
  </si>
  <si>
    <t>Другие вопросы в области жилищно-коммунального хозяйства</t>
  </si>
  <si>
    <t>0505</t>
  </si>
  <si>
    <t>Информация об исполнении местного бюджета 
МО Красноуфимский округ по расходам на 01.06.2021 года</t>
  </si>
  <si>
    <t>Оперативная информация об объеме 
просроченной кредиторской задолженности 
по местному бюджету МО Красноуфимский округ 
(бюджетная деятельность) на 01.06.2021 года</t>
  </si>
  <si>
    <t xml:space="preserve">Информация об исполнении местного бюджета МО Красноуфимский округ МО Красноуфимский округ                       на 01.06.2021г. </t>
  </si>
  <si>
    <t xml:space="preserve">000 2 02 20299 04 0000 150
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</si>
  <si>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</si>
  <si>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000 2 02 20302 04 0000 150
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</si>
  <si>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</si>
  <si>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</si>
  <si>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</si>
  <si>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>000 2 02 35120 04 0000 150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</si>
  <si>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</si>
  <si>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000 2 02 35469 04 0000 150
</t>
  </si>
  <si>
    <t xml:space="preserve">Субвенции бюджетам городских округов на проведение Всероссийской переписи населения 2020 года
</t>
  </si>
  <si>
    <t xml:space="preserve">Информация об исполнении доходной части бюджета МО Красноуфимский округ на 01.06.2021г. </t>
  </si>
  <si>
    <t>000 2 18 04020 04 0000 150</t>
  </si>
  <si>
    <t>Доходы бюджетов городских округов от возврата автономными учреждениями остатков субсидий прошлых лет</t>
  </si>
  <si>
    <t>000 2 19 25497 04 0000 150</t>
  </si>
  <si>
    <t>Возврат остатков субсидий на реализацию мероприятий по обеспечению жильем молодых семей из бюджетов городских округов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</si>
</sst>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_ ;\-#,##0.00\ "/>
  </numFmts>
  <fonts count="61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 Cyr"/>
      <family val="0"/>
    </font>
    <font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0"/>
      <color rgb="FF000000"/>
      <name val="Times New Roman"/>
      <family val="1"/>
    </font>
    <font>
      <b/>
      <sz val="12"/>
      <color rgb="FF000000"/>
      <name val="Arial Cyr"/>
      <family val="0"/>
    </font>
    <font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>
      <alignment horizontal="center" vertical="center" wrapText="1"/>
      <protection/>
    </xf>
    <xf numFmtId="0" fontId="41" fillId="0" borderId="1">
      <alignment vertical="top" wrapText="1"/>
      <protection/>
    </xf>
    <xf numFmtId="0" fontId="40" fillId="0" borderId="1">
      <alignment vertical="top" wrapText="1"/>
      <protection/>
    </xf>
    <xf numFmtId="0" fontId="42" fillId="0" borderId="1">
      <alignment vertical="top" wrapText="1"/>
      <protection/>
    </xf>
    <xf numFmtId="0" fontId="41" fillId="0" borderId="1">
      <alignment horizontal="left"/>
      <protection/>
    </xf>
    <xf numFmtId="1" fontId="40" fillId="0" borderId="1">
      <alignment horizontal="center" vertical="top" shrinkToFit="1"/>
      <protection/>
    </xf>
    <xf numFmtId="0" fontId="41" fillId="0" borderId="1">
      <alignment horizontal="left"/>
      <protection/>
    </xf>
    <xf numFmtId="4" fontId="41" fillId="20" borderId="1">
      <alignment horizontal="right" vertical="top" shrinkToFit="1"/>
      <protection/>
    </xf>
    <xf numFmtId="4" fontId="41" fillId="21" borderId="1">
      <alignment horizontal="right" vertical="top" shrinkToFit="1"/>
      <protection/>
    </xf>
    <xf numFmtId="4" fontId="41" fillId="22" borderId="1">
      <alignment horizontal="right" vertical="top" shrinkToFit="1"/>
      <protection/>
    </xf>
    <xf numFmtId="10" fontId="41" fillId="22" borderId="1">
      <alignment horizontal="right" vertical="top" shrinkToFit="1"/>
      <protection/>
    </xf>
    <xf numFmtId="0" fontId="43" fillId="0" borderId="0">
      <alignment horizontal="center" wrapText="1"/>
      <protection/>
    </xf>
    <xf numFmtId="10" fontId="41" fillId="20" borderId="1">
      <alignment horizontal="right" vertical="top" shrinkToFit="1"/>
      <protection/>
    </xf>
    <xf numFmtId="10" fontId="41" fillId="22" borderId="1">
      <alignment horizontal="right" vertical="top" shrinkToFit="1"/>
      <protection/>
    </xf>
    <xf numFmtId="0" fontId="41" fillId="0" borderId="1">
      <alignment vertical="top" wrapText="1"/>
      <protection/>
    </xf>
    <xf numFmtId="4" fontId="41" fillId="20" borderId="1">
      <alignment horizontal="right" vertical="top" shrinkToFit="1"/>
      <protection/>
    </xf>
    <xf numFmtId="10" fontId="41" fillId="20" borderId="1">
      <alignment horizontal="right" vertical="top" shrinkToFit="1"/>
      <protection/>
    </xf>
    <xf numFmtId="0" fontId="44" fillId="0" borderId="1">
      <alignment horizontal="center" wrapText="1"/>
      <protection/>
    </xf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2" applyNumberFormat="0" applyAlignment="0" applyProtection="0"/>
    <xf numFmtId="0" fontId="46" fillId="30" borderId="3" applyNumberFormat="0" applyAlignment="0" applyProtection="0"/>
    <xf numFmtId="0" fontId="47" fillId="30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1" borderId="8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2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13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3" fontId="7" fillId="0" borderId="12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left" vertical="top" wrapText="1"/>
    </xf>
    <xf numFmtId="178" fontId="11" fillId="0" borderId="12" xfId="0" applyNumberFormat="1" applyFont="1" applyFill="1" applyBorder="1" applyAlignment="1">
      <alignment horizontal="right"/>
    </xf>
    <xf numFmtId="0" fontId="15" fillId="35" borderId="0" xfId="0" applyFont="1" applyFill="1" applyAlignment="1">
      <alignment/>
    </xf>
    <xf numFmtId="0" fontId="16" fillId="35" borderId="0" xfId="0" applyFont="1" applyFill="1" applyAlignment="1">
      <alignment vertical="top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17" fillId="35" borderId="12" xfId="0" applyFont="1" applyFill="1" applyBorder="1" applyAlignment="1">
      <alignment vertical="distributed" wrapText="1"/>
    </xf>
    <xf numFmtId="49" fontId="14" fillId="35" borderId="12" xfId="0" applyNumberFormat="1" applyFont="1" applyFill="1" applyBorder="1" applyAlignment="1">
      <alignment horizontal="center" vertical="top" shrinkToFit="1"/>
    </xf>
    <xf numFmtId="172" fontId="11" fillId="35" borderId="12" xfId="0" applyNumberFormat="1" applyFont="1" applyFill="1" applyBorder="1" applyAlignment="1">
      <alignment vertical="top"/>
    </xf>
    <xf numFmtId="0" fontId="60" fillId="35" borderId="1" xfId="36" applyNumberFormat="1" applyFont="1" applyFill="1" applyAlignment="1" applyProtection="1">
      <alignment vertical="top" wrapText="1"/>
      <protection/>
    </xf>
    <xf numFmtId="49" fontId="14" fillId="35" borderId="12" xfId="0" applyNumberFormat="1" applyFont="1" applyFill="1" applyBorder="1" applyAlignment="1">
      <alignment horizontal="center" vertical="top" shrinkToFit="1"/>
    </xf>
    <xf numFmtId="4" fontId="0" fillId="35" borderId="0" xfId="0" applyNumberFormat="1" applyFont="1" applyFill="1" applyAlignment="1">
      <alignment/>
    </xf>
    <xf numFmtId="0" fontId="16" fillId="35" borderId="0" xfId="0" applyFont="1" applyFill="1" applyAlignment="1">
      <alignment vertical="top" wrapText="1"/>
    </xf>
    <xf numFmtId="0" fontId="10" fillId="35" borderId="0" xfId="0" applyFont="1" applyFill="1" applyAlignment="1">
      <alignment/>
    </xf>
    <xf numFmtId="0" fontId="12" fillId="35" borderId="0" xfId="0" applyFont="1" applyFill="1" applyAlignment="1">
      <alignment vertical="top"/>
    </xf>
    <xf numFmtId="0" fontId="3" fillId="35" borderId="0" xfId="0" applyFont="1" applyFill="1" applyAlignment="1">
      <alignment vertical="top"/>
    </xf>
    <xf numFmtId="4" fontId="42" fillId="35" borderId="1" xfId="40" applyNumberFormat="1" applyFont="1" applyFill="1" applyProtection="1">
      <alignment horizontal="right" vertical="top" shrinkToFit="1"/>
      <protection/>
    </xf>
    <xf numFmtId="0" fontId="60" fillId="0" borderId="1" xfId="35" applyNumberFormat="1" applyFont="1" applyProtection="1">
      <alignment vertical="top" wrapText="1"/>
      <protection/>
    </xf>
    <xf numFmtId="4" fontId="42" fillId="35" borderId="1" xfId="42" applyNumberFormat="1" applyFont="1" applyFill="1" applyProtection="1">
      <alignment horizontal="right" vertical="top" shrinkToFit="1"/>
      <protection/>
    </xf>
    <xf numFmtId="0" fontId="8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distributed" wrapText="1"/>
    </xf>
    <xf numFmtId="3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vertical="distributed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vertical="center" wrapText="1"/>
    </xf>
    <xf numFmtId="172" fontId="5" fillId="0" borderId="12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vertical="distributed" wrapText="1"/>
    </xf>
    <xf numFmtId="4" fontId="0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/>
    </xf>
    <xf numFmtId="4" fontId="0" fillId="0" borderId="12" xfId="71" applyNumberFormat="1" applyFont="1" applyFill="1" applyBorder="1">
      <alignment/>
      <protection/>
    </xf>
    <xf numFmtId="0" fontId="0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0" fillId="0" borderId="0" xfId="0" applyFill="1" applyAlignment="1">
      <alignment vertical="distributed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right" vertical="top"/>
    </xf>
    <xf numFmtId="49" fontId="8" fillId="0" borderId="12" xfId="0" applyNumberFormat="1" applyFont="1" applyFill="1" applyBorder="1" applyAlignment="1">
      <alignment vertical="top"/>
    </xf>
    <xf numFmtId="0" fontId="8" fillId="0" borderId="12" xfId="0" applyNumberFormat="1" applyFont="1" applyFill="1" applyBorder="1" applyAlignment="1">
      <alignment vertical="top" wrapText="1"/>
    </xf>
    <xf numFmtId="43" fontId="8" fillId="0" borderId="12" xfId="84" applyFont="1" applyFill="1" applyBorder="1" applyAlignment="1">
      <alignment wrapText="1"/>
    </xf>
    <xf numFmtId="1" fontId="5" fillId="0" borderId="12" xfId="0" applyNumberFormat="1" applyFont="1" applyFill="1" applyBorder="1" applyAlignment="1">
      <alignment vertical="top"/>
    </xf>
    <xf numFmtId="49" fontId="5" fillId="0" borderId="12" xfId="0" applyNumberFormat="1" applyFont="1" applyFill="1" applyBorder="1" applyAlignment="1">
      <alignment vertical="top"/>
    </xf>
    <xf numFmtId="0" fontId="5" fillId="0" borderId="12" xfId="0" applyNumberFormat="1" applyFont="1" applyFill="1" applyBorder="1" applyAlignment="1">
      <alignment vertical="top" wrapText="1"/>
    </xf>
    <xf numFmtId="43" fontId="5" fillId="0" borderId="12" xfId="84" applyFont="1" applyFill="1" applyBorder="1" applyAlignment="1">
      <alignment wrapText="1"/>
    </xf>
    <xf numFmtId="0" fontId="5" fillId="0" borderId="12" xfId="0" applyFont="1" applyFill="1" applyBorder="1" applyAlignment="1">
      <alignment vertical="top" wrapText="1"/>
    </xf>
    <xf numFmtId="43" fontId="5" fillId="0" borderId="12" xfId="84" applyFont="1" applyFill="1" applyBorder="1" applyAlignment="1">
      <alignment/>
    </xf>
    <xf numFmtId="0" fontId="5" fillId="0" borderId="12" xfId="0" applyFont="1" applyFill="1" applyBorder="1" applyAlignment="1">
      <alignment vertical="top"/>
    </xf>
    <xf numFmtId="49" fontId="5" fillId="0" borderId="12" xfId="0" applyNumberFormat="1" applyFont="1" applyFill="1" applyBorder="1" applyAlignment="1">
      <alignment vertical="top" wrapText="1"/>
    </xf>
    <xf numFmtId="49" fontId="18" fillId="0" borderId="12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left" vertical="top" wrapText="1"/>
    </xf>
    <xf numFmtId="43" fontId="18" fillId="0" borderId="12" xfId="84" applyFont="1" applyFill="1" applyBorder="1" applyAlignment="1">
      <alignment horizontal="right" wrapText="1"/>
    </xf>
    <xf numFmtId="49" fontId="5" fillId="0" borderId="12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3" fontId="18" fillId="0" borderId="12" xfId="84" applyFont="1" applyFill="1" applyBorder="1" applyAlignment="1">
      <alignment horizontal="right"/>
    </xf>
    <xf numFmtId="0" fontId="18" fillId="0" borderId="12" xfId="0" applyNumberFormat="1" applyFont="1" applyFill="1" applyBorder="1" applyAlignment="1">
      <alignment horizontal="left" vertical="center" wrapText="1"/>
    </xf>
    <xf numFmtId="43" fontId="8" fillId="0" borderId="12" xfId="84" applyFont="1" applyFill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7" fillId="35" borderId="15" xfId="0" applyFont="1" applyFill="1" applyBorder="1" applyAlignment="1">
      <alignment horizontal="left"/>
    </xf>
    <xf numFmtId="0" fontId="17" fillId="35" borderId="16" xfId="0" applyFont="1" applyFill="1" applyBorder="1" applyAlignment="1">
      <alignment horizontal="left"/>
    </xf>
    <xf numFmtId="0" fontId="15" fillId="35" borderId="0" xfId="0" applyFont="1" applyFill="1" applyAlignment="1">
      <alignment horizontal="left" wrapText="1"/>
    </xf>
    <xf numFmtId="0" fontId="17" fillId="35" borderId="13" xfId="0" applyFont="1" applyFill="1" applyBorder="1" applyAlignment="1">
      <alignment horizontal="center" vertical="center" wrapText="1"/>
    </xf>
    <xf numFmtId="0" fontId="17" fillId="35" borderId="14" xfId="0" applyFont="1" applyFill="1" applyBorder="1" applyAlignment="1">
      <alignment horizontal="center" vertical="center" wrapText="1"/>
    </xf>
    <xf numFmtId="0" fontId="15" fillId="35" borderId="0" xfId="0" applyFont="1" applyFill="1" applyAlignment="1">
      <alignment wrapText="1"/>
    </xf>
    <xf numFmtId="0" fontId="13" fillId="35" borderId="0" xfId="0" applyFont="1" applyFill="1" applyAlignment="1">
      <alignment horizontal="center"/>
    </xf>
    <xf numFmtId="0" fontId="9" fillId="35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1" xfId="0" applyFill="1" applyBorder="1" applyAlignment="1">
      <alignment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3" xfId="74" applyNumberFormat="1" applyFont="1" applyFill="1" applyBorder="1" applyAlignment="1">
      <alignment horizontal="center" vertical="center" wrapText="1"/>
      <protection/>
    </xf>
    <xf numFmtId="2" fontId="3" fillId="0" borderId="17" xfId="74" applyNumberFormat="1" applyFont="1" applyFill="1" applyBorder="1" applyAlignment="1">
      <alignment horizontal="center" vertical="center" wrapText="1"/>
      <protection/>
    </xf>
    <xf numFmtId="2" fontId="3" fillId="0" borderId="14" xfId="74" applyNumberFormat="1" applyFont="1" applyFill="1" applyBorder="1" applyAlignment="1">
      <alignment horizontal="center" vertical="center" wrapText="1"/>
      <protection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 wrapText="1"/>
    </xf>
    <xf numFmtId="0" fontId="6" fillId="0" borderId="12" xfId="0" applyFont="1" applyFill="1" applyBorder="1" applyAlignment="1">
      <alignment horizontal="center"/>
    </xf>
    <xf numFmtId="172" fontId="8" fillId="0" borderId="12" xfId="0" applyNumberFormat="1" applyFont="1" applyFill="1" applyBorder="1" applyAlignment="1">
      <alignment/>
    </xf>
    <xf numFmtId="172" fontId="5" fillId="0" borderId="12" xfId="0" applyNumberFormat="1" applyFont="1" applyFill="1" applyBorder="1" applyAlignment="1">
      <alignment/>
    </xf>
    <xf numFmtId="179" fontId="5" fillId="0" borderId="12" xfId="84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top" wrapText="1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4" xfId="35"/>
    <cellStyle name="xl25" xfId="36"/>
    <cellStyle name="xl26" xfId="37"/>
    <cellStyle name="xl27" xfId="38"/>
    <cellStyle name="xl28" xfId="39"/>
    <cellStyle name="xl29" xfId="40"/>
    <cellStyle name="xl30" xfId="41"/>
    <cellStyle name="xl31" xfId="42"/>
    <cellStyle name="xl32" xfId="43"/>
    <cellStyle name="xl33" xfId="44"/>
    <cellStyle name="xl34" xfId="45"/>
    <cellStyle name="xl36" xfId="46"/>
    <cellStyle name="xl37" xfId="47"/>
    <cellStyle name="xl38" xfId="48"/>
    <cellStyle name="xl39" xfId="49"/>
    <cellStyle name="xl4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4" xfId="73"/>
    <cellStyle name="Обычный_бюджет 2008-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Финансовый 2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9"/>
  <sheetViews>
    <sheetView tabSelected="1" zoomScalePageLayoutView="0" workbookViewId="0" topLeftCell="A63">
      <selection activeCell="E69" sqref="E69"/>
    </sheetView>
  </sheetViews>
  <sheetFormatPr defaultColWidth="9.00390625" defaultRowHeight="15.75"/>
  <cols>
    <col min="1" max="1" width="7.75390625" style="1" customWidth="1"/>
    <col min="2" max="2" width="20.875" style="1" customWidth="1"/>
    <col min="3" max="3" width="31.25390625" style="1" customWidth="1"/>
    <col min="4" max="4" width="16.25390625" style="1" customWidth="1"/>
    <col min="5" max="5" width="16.00390625" style="1" customWidth="1"/>
    <col min="6" max="6" width="9.75390625" style="1" customWidth="1"/>
  </cols>
  <sheetData>
    <row r="2" spans="1:6" ht="15">
      <c r="A2" s="68" t="s">
        <v>277</v>
      </c>
      <c r="B2" s="68"/>
      <c r="C2" s="68"/>
      <c r="D2" s="68"/>
      <c r="E2" s="68"/>
      <c r="F2" s="68"/>
    </row>
    <row r="3" spans="1:6" ht="15">
      <c r="A3" s="69" t="s">
        <v>7</v>
      </c>
      <c r="B3" s="69" t="s">
        <v>8</v>
      </c>
      <c r="C3" s="69" t="s">
        <v>2</v>
      </c>
      <c r="D3" s="72" t="s">
        <v>193</v>
      </c>
      <c r="E3" s="99" t="s">
        <v>192</v>
      </c>
      <c r="F3" s="100"/>
    </row>
    <row r="4" spans="1:6" ht="15">
      <c r="A4" s="70"/>
      <c r="B4" s="70"/>
      <c r="C4" s="71"/>
      <c r="D4" s="73"/>
      <c r="E4" s="101" t="s">
        <v>60</v>
      </c>
      <c r="F4" s="101" t="s">
        <v>61</v>
      </c>
    </row>
    <row r="5" spans="1:6" ht="15">
      <c r="A5" s="44" t="s">
        <v>12</v>
      </c>
      <c r="B5" s="45" t="s">
        <v>13</v>
      </c>
      <c r="C5" s="46" t="s">
        <v>14</v>
      </c>
      <c r="D5" s="47">
        <v>4</v>
      </c>
      <c r="E5" s="47">
        <v>5</v>
      </c>
      <c r="F5" s="47">
        <v>6</v>
      </c>
    </row>
    <row r="6" spans="1:6" ht="31.5" customHeight="1">
      <c r="A6" s="48" t="s">
        <v>12</v>
      </c>
      <c r="B6" s="49" t="s">
        <v>15</v>
      </c>
      <c r="C6" s="50" t="s">
        <v>16</v>
      </c>
      <c r="D6" s="51">
        <f>D7+D9+D11+D16+D19+D22+D26+D28+D31+D35</f>
        <v>307369500</v>
      </c>
      <c r="E6" s="51">
        <f>E7+E9+E11+E16+E19+E26+E28+E31+E35+E36+E22</f>
        <v>105427004.69000001</v>
      </c>
      <c r="F6" s="102">
        <f>IF(D6=0,"-",IF(E6/D6*100&gt;110,"свыше 100",ROUND((E6/D6*100),1)))</f>
        <v>34.3</v>
      </c>
    </row>
    <row r="7" spans="1:6" ht="23.25" customHeight="1">
      <c r="A7" s="52">
        <f>A6+1</f>
        <v>2</v>
      </c>
      <c r="B7" s="53" t="s">
        <v>17</v>
      </c>
      <c r="C7" s="54" t="s">
        <v>18</v>
      </c>
      <c r="D7" s="55">
        <f>D8</f>
        <v>169912000</v>
      </c>
      <c r="E7" s="55">
        <f>E8</f>
        <v>59048975.12</v>
      </c>
      <c r="F7" s="103">
        <f aca="true" t="shared" si="0" ref="F7:F68">IF(D7=0,"-",IF(E7/D7*100&gt;110,"свыше 100",ROUND((E7/D7*100),1)))</f>
        <v>34.8</v>
      </c>
    </row>
    <row r="8" spans="1:6" ht="25.5" customHeight="1">
      <c r="A8" s="52">
        <f>A7+1</f>
        <v>3</v>
      </c>
      <c r="B8" s="53" t="s">
        <v>19</v>
      </c>
      <c r="C8" s="54" t="s">
        <v>5</v>
      </c>
      <c r="D8" s="55">
        <v>169912000</v>
      </c>
      <c r="E8" s="55">
        <v>59048975.12</v>
      </c>
      <c r="F8" s="103">
        <f t="shared" si="0"/>
        <v>34.8</v>
      </c>
    </row>
    <row r="9" spans="1:6" ht="56.25" customHeight="1">
      <c r="A9" s="52">
        <f aca="true" t="shared" si="1" ref="A9:A69">A8+1</f>
        <v>4</v>
      </c>
      <c r="B9" s="53" t="s">
        <v>55</v>
      </c>
      <c r="C9" s="54" t="s">
        <v>56</v>
      </c>
      <c r="D9" s="55">
        <f>D10</f>
        <v>58144000</v>
      </c>
      <c r="E9" s="55">
        <f>E10</f>
        <v>22772965.6</v>
      </c>
      <c r="F9" s="103">
        <f t="shared" si="0"/>
        <v>39.2</v>
      </c>
    </row>
    <row r="10" spans="1:6" ht="47.25" customHeight="1">
      <c r="A10" s="52">
        <f t="shared" si="1"/>
        <v>5</v>
      </c>
      <c r="B10" s="53" t="s">
        <v>167</v>
      </c>
      <c r="C10" s="54" t="s">
        <v>57</v>
      </c>
      <c r="D10" s="55">
        <v>58144000</v>
      </c>
      <c r="E10" s="55">
        <v>22772965.6</v>
      </c>
      <c r="F10" s="103">
        <f t="shared" si="0"/>
        <v>39.2</v>
      </c>
    </row>
    <row r="11" spans="1:6" ht="19.5" customHeight="1">
      <c r="A11" s="52">
        <f t="shared" si="1"/>
        <v>6</v>
      </c>
      <c r="B11" s="53" t="s">
        <v>20</v>
      </c>
      <c r="C11" s="54" t="s">
        <v>21</v>
      </c>
      <c r="D11" s="55">
        <f>D12+D13+D14+D15</f>
        <v>19135000</v>
      </c>
      <c r="E11" s="55">
        <f>E12+E13+E14+E15</f>
        <v>10746419.36</v>
      </c>
      <c r="F11" s="103">
        <f t="shared" si="0"/>
        <v>56.2</v>
      </c>
    </row>
    <row r="12" spans="1:6" ht="31.5" customHeight="1">
      <c r="A12" s="52">
        <f t="shared" si="1"/>
        <v>7</v>
      </c>
      <c r="B12" s="53" t="s">
        <v>137</v>
      </c>
      <c r="C12" s="54" t="s">
        <v>136</v>
      </c>
      <c r="D12" s="55">
        <v>15385000</v>
      </c>
      <c r="E12" s="55">
        <v>7348274.96</v>
      </c>
      <c r="F12" s="103">
        <f t="shared" si="0"/>
        <v>47.8</v>
      </c>
    </row>
    <row r="13" spans="1:6" ht="29.25" customHeight="1">
      <c r="A13" s="52">
        <f t="shared" si="1"/>
        <v>8</v>
      </c>
      <c r="B13" s="53" t="s">
        <v>22</v>
      </c>
      <c r="C13" s="56" t="s">
        <v>4</v>
      </c>
      <c r="D13" s="57">
        <v>761000</v>
      </c>
      <c r="E13" s="57">
        <v>762652.55</v>
      </c>
      <c r="F13" s="103">
        <f t="shared" si="0"/>
        <v>100.2</v>
      </c>
    </row>
    <row r="14" spans="1:6" ht="24.75" customHeight="1">
      <c r="A14" s="52">
        <f t="shared" si="1"/>
        <v>9</v>
      </c>
      <c r="B14" s="53" t="s">
        <v>51</v>
      </c>
      <c r="C14" s="54" t="s">
        <v>1</v>
      </c>
      <c r="D14" s="55">
        <v>1725000</v>
      </c>
      <c r="E14" s="55">
        <v>1724424.4</v>
      </c>
      <c r="F14" s="103">
        <f t="shared" si="0"/>
        <v>100</v>
      </c>
    </row>
    <row r="15" spans="1:6" ht="33" customHeight="1">
      <c r="A15" s="52">
        <f t="shared" si="1"/>
        <v>10</v>
      </c>
      <c r="B15" s="53" t="s">
        <v>52</v>
      </c>
      <c r="C15" s="54" t="s">
        <v>53</v>
      </c>
      <c r="D15" s="55">
        <v>1264000</v>
      </c>
      <c r="E15" s="55">
        <v>911067.45</v>
      </c>
      <c r="F15" s="103">
        <f t="shared" si="0"/>
        <v>72.1</v>
      </c>
    </row>
    <row r="16" spans="1:6" ht="23.25" customHeight="1">
      <c r="A16" s="52">
        <f t="shared" si="1"/>
        <v>11</v>
      </c>
      <c r="B16" s="53" t="s">
        <v>23</v>
      </c>
      <c r="C16" s="54" t="s">
        <v>24</v>
      </c>
      <c r="D16" s="55">
        <f>D17+D18</f>
        <v>18416000</v>
      </c>
      <c r="E16" s="55">
        <f>E17+E18</f>
        <v>2489143.19</v>
      </c>
      <c r="F16" s="103">
        <f t="shared" si="0"/>
        <v>13.5</v>
      </c>
    </row>
    <row r="17" spans="1:6" ht="15">
      <c r="A17" s="52">
        <f t="shared" si="1"/>
        <v>12</v>
      </c>
      <c r="B17" s="53" t="s">
        <v>25</v>
      </c>
      <c r="C17" s="58" t="s">
        <v>3</v>
      </c>
      <c r="D17" s="57">
        <v>5600000</v>
      </c>
      <c r="E17" s="57">
        <v>424533.09</v>
      </c>
      <c r="F17" s="103">
        <f t="shared" si="0"/>
        <v>7.6</v>
      </c>
    </row>
    <row r="18" spans="1:6" ht="15">
      <c r="A18" s="52">
        <f t="shared" si="1"/>
        <v>13</v>
      </c>
      <c r="B18" s="53" t="s">
        <v>26</v>
      </c>
      <c r="C18" s="58" t="s">
        <v>0</v>
      </c>
      <c r="D18" s="57">
        <v>12816000</v>
      </c>
      <c r="E18" s="57">
        <v>2064610.1</v>
      </c>
      <c r="F18" s="103">
        <f t="shared" si="0"/>
        <v>16.1</v>
      </c>
    </row>
    <row r="19" spans="1:6" ht="23.25" customHeight="1">
      <c r="A19" s="52">
        <f t="shared" si="1"/>
        <v>14</v>
      </c>
      <c r="B19" s="59" t="s">
        <v>168</v>
      </c>
      <c r="C19" s="58" t="s">
        <v>162</v>
      </c>
      <c r="D19" s="57">
        <f>D20+D21</f>
        <v>0</v>
      </c>
      <c r="E19" s="57">
        <f>E20+E21</f>
        <v>2703.31</v>
      </c>
      <c r="F19" s="103" t="str">
        <f t="shared" si="0"/>
        <v>-</v>
      </c>
    </row>
    <row r="20" spans="1:6" ht="47.25" customHeight="1">
      <c r="A20" s="52">
        <f t="shared" si="1"/>
        <v>15</v>
      </c>
      <c r="B20" s="59" t="s">
        <v>169</v>
      </c>
      <c r="C20" s="56" t="s">
        <v>185</v>
      </c>
      <c r="D20" s="57">
        <v>0</v>
      </c>
      <c r="E20" s="57">
        <v>2703.31</v>
      </c>
      <c r="F20" s="103" t="str">
        <f t="shared" si="0"/>
        <v>-</v>
      </c>
    </row>
    <row r="21" spans="1:6" ht="52.5" customHeight="1">
      <c r="A21" s="52">
        <v>16</v>
      </c>
      <c r="B21" s="59" t="s">
        <v>188</v>
      </c>
      <c r="C21" s="56" t="s">
        <v>189</v>
      </c>
      <c r="D21" s="57">
        <v>0</v>
      </c>
      <c r="E21" s="57">
        <v>0</v>
      </c>
      <c r="F21" s="103" t="str">
        <f t="shared" si="0"/>
        <v>-</v>
      </c>
    </row>
    <row r="22" spans="1:6" ht="57.75" customHeight="1">
      <c r="A22" s="52">
        <v>17</v>
      </c>
      <c r="B22" s="53" t="s">
        <v>27</v>
      </c>
      <c r="C22" s="54" t="s">
        <v>28</v>
      </c>
      <c r="D22" s="55">
        <f>SUM(D23:D25)</f>
        <v>9237000</v>
      </c>
      <c r="E22" s="55">
        <f>SUM(E23:E25)</f>
        <v>4240956.949999999</v>
      </c>
      <c r="F22" s="103">
        <f t="shared" si="0"/>
        <v>45.9</v>
      </c>
    </row>
    <row r="23" spans="1:6" ht="36.75" customHeight="1">
      <c r="A23" s="52">
        <v>18</v>
      </c>
      <c r="B23" s="53" t="s">
        <v>157</v>
      </c>
      <c r="C23" s="54" t="s">
        <v>158</v>
      </c>
      <c r="D23" s="55">
        <v>169000</v>
      </c>
      <c r="E23" s="55">
        <v>168773.3</v>
      </c>
      <c r="F23" s="103">
        <f t="shared" si="0"/>
        <v>99.9</v>
      </c>
    </row>
    <row r="24" spans="1:6" ht="122.25" customHeight="1">
      <c r="A24" s="52">
        <f t="shared" si="1"/>
        <v>19</v>
      </c>
      <c r="B24" s="53" t="s">
        <v>29</v>
      </c>
      <c r="C24" s="54" t="s">
        <v>59</v>
      </c>
      <c r="D24" s="55">
        <v>7786000</v>
      </c>
      <c r="E24" s="55">
        <v>3538970.21</v>
      </c>
      <c r="F24" s="103">
        <f t="shared" si="0"/>
        <v>45.5</v>
      </c>
    </row>
    <row r="25" spans="1:6" ht="114.75" customHeight="1">
      <c r="A25" s="52">
        <f t="shared" si="1"/>
        <v>20</v>
      </c>
      <c r="B25" s="53" t="s">
        <v>30</v>
      </c>
      <c r="C25" s="54" t="s">
        <v>31</v>
      </c>
      <c r="D25" s="55">
        <v>1282000</v>
      </c>
      <c r="E25" s="55">
        <v>533213.44</v>
      </c>
      <c r="F25" s="103">
        <f t="shared" si="0"/>
        <v>41.6</v>
      </c>
    </row>
    <row r="26" spans="1:6" ht="35.25" customHeight="1">
      <c r="A26" s="52">
        <f t="shared" si="1"/>
        <v>21</v>
      </c>
      <c r="B26" s="53" t="s">
        <v>32</v>
      </c>
      <c r="C26" s="54" t="s">
        <v>33</v>
      </c>
      <c r="D26" s="55">
        <f>D27</f>
        <v>35000</v>
      </c>
      <c r="E26" s="55">
        <f>E27</f>
        <v>34086.18</v>
      </c>
      <c r="F26" s="103">
        <f t="shared" si="0"/>
        <v>97.4</v>
      </c>
    </row>
    <row r="27" spans="1:6" ht="32.25" customHeight="1">
      <c r="A27" s="52">
        <f t="shared" si="1"/>
        <v>22</v>
      </c>
      <c r="B27" s="53" t="s">
        <v>34</v>
      </c>
      <c r="C27" s="54" t="s">
        <v>6</v>
      </c>
      <c r="D27" s="55">
        <v>35000</v>
      </c>
      <c r="E27" s="55">
        <v>34086.18</v>
      </c>
      <c r="F27" s="103">
        <f t="shared" si="0"/>
        <v>97.4</v>
      </c>
    </row>
    <row r="28" spans="1:6" ht="48.75" customHeight="1">
      <c r="A28" s="52">
        <f t="shared" si="1"/>
        <v>23</v>
      </c>
      <c r="B28" s="53" t="s">
        <v>35</v>
      </c>
      <c r="C28" s="54" t="s">
        <v>58</v>
      </c>
      <c r="D28" s="55">
        <f>D29+D30</f>
        <v>9597000</v>
      </c>
      <c r="E28" s="55">
        <f>E29+E30</f>
        <v>3993997.54</v>
      </c>
      <c r="F28" s="103">
        <f t="shared" si="0"/>
        <v>41.6</v>
      </c>
    </row>
    <row r="29" spans="1:6" ht="26.25" customHeight="1">
      <c r="A29" s="52">
        <f t="shared" si="1"/>
        <v>24</v>
      </c>
      <c r="B29" s="53" t="s">
        <v>54</v>
      </c>
      <c r="C29" s="54" t="s">
        <v>36</v>
      </c>
      <c r="D29" s="57">
        <v>8002000</v>
      </c>
      <c r="E29" s="57">
        <v>2612361.73</v>
      </c>
      <c r="F29" s="103">
        <f t="shared" si="0"/>
        <v>32.6</v>
      </c>
    </row>
    <row r="30" spans="1:6" ht="26.25" customHeight="1">
      <c r="A30" s="52">
        <f t="shared" si="1"/>
        <v>25</v>
      </c>
      <c r="B30" s="53" t="s">
        <v>37</v>
      </c>
      <c r="C30" s="54" t="s">
        <v>11</v>
      </c>
      <c r="D30" s="57">
        <v>1595000</v>
      </c>
      <c r="E30" s="57">
        <v>1381635.81</v>
      </c>
      <c r="F30" s="103">
        <f t="shared" si="0"/>
        <v>86.6</v>
      </c>
    </row>
    <row r="31" spans="1:6" ht="47.25" customHeight="1">
      <c r="A31" s="52">
        <f t="shared" si="1"/>
        <v>26</v>
      </c>
      <c r="B31" s="53" t="s">
        <v>38</v>
      </c>
      <c r="C31" s="54" t="s">
        <v>39</v>
      </c>
      <c r="D31" s="55">
        <f>D32+D33+D34</f>
        <v>22035500</v>
      </c>
      <c r="E31" s="55">
        <f>E32+E33+E34</f>
        <v>1723959.1099999999</v>
      </c>
      <c r="F31" s="103">
        <f t="shared" si="0"/>
        <v>7.8</v>
      </c>
    </row>
    <row r="32" spans="1:6" ht="23.25" customHeight="1">
      <c r="A32" s="52">
        <f t="shared" si="1"/>
        <v>27</v>
      </c>
      <c r="B32" s="53" t="s">
        <v>40</v>
      </c>
      <c r="C32" s="56" t="s">
        <v>10</v>
      </c>
      <c r="D32" s="57">
        <v>100000</v>
      </c>
      <c r="E32" s="57">
        <v>0</v>
      </c>
      <c r="F32" s="103">
        <f t="shared" si="0"/>
        <v>0</v>
      </c>
    </row>
    <row r="33" spans="1:6" ht="105" customHeight="1">
      <c r="A33" s="52">
        <f t="shared" si="1"/>
        <v>28</v>
      </c>
      <c r="B33" s="53" t="s">
        <v>41</v>
      </c>
      <c r="C33" s="54" t="s">
        <v>159</v>
      </c>
      <c r="D33" s="57">
        <v>21505500</v>
      </c>
      <c r="E33" s="57">
        <v>1327053.97</v>
      </c>
      <c r="F33" s="103">
        <f t="shared" si="0"/>
        <v>6.2</v>
      </c>
    </row>
    <row r="34" spans="1:6" ht="45.75" customHeight="1">
      <c r="A34" s="52">
        <f t="shared" si="1"/>
        <v>29</v>
      </c>
      <c r="B34" s="53" t="s">
        <v>42</v>
      </c>
      <c r="C34" s="54" t="s">
        <v>160</v>
      </c>
      <c r="D34" s="57">
        <v>430000</v>
      </c>
      <c r="E34" s="57">
        <v>396905.14</v>
      </c>
      <c r="F34" s="103">
        <f t="shared" si="0"/>
        <v>92.3</v>
      </c>
    </row>
    <row r="35" spans="1:6" ht="30" customHeight="1">
      <c r="A35" s="52">
        <f t="shared" si="1"/>
        <v>30</v>
      </c>
      <c r="B35" s="53" t="s">
        <v>43</v>
      </c>
      <c r="C35" s="54" t="s">
        <v>44</v>
      </c>
      <c r="D35" s="55">
        <v>858000</v>
      </c>
      <c r="E35" s="55">
        <v>350451.83</v>
      </c>
      <c r="F35" s="103">
        <f t="shared" si="0"/>
        <v>40.8</v>
      </c>
    </row>
    <row r="36" spans="1:6" ht="18.75" customHeight="1">
      <c r="A36" s="52">
        <f t="shared" si="1"/>
        <v>31</v>
      </c>
      <c r="B36" s="53" t="s">
        <v>164</v>
      </c>
      <c r="C36" s="54" t="s">
        <v>163</v>
      </c>
      <c r="D36" s="55">
        <v>0</v>
      </c>
      <c r="E36" s="55">
        <f>E37</f>
        <v>23346.5</v>
      </c>
      <c r="F36" s="103" t="str">
        <f t="shared" si="0"/>
        <v>-</v>
      </c>
    </row>
    <row r="37" spans="1:6" ht="17.25" customHeight="1">
      <c r="A37" s="52">
        <f t="shared" si="1"/>
        <v>32</v>
      </c>
      <c r="B37" s="59" t="s">
        <v>165</v>
      </c>
      <c r="C37" s="54" t="s">
        <v>166</v>
      </c>
      <c r="D37" s="55">
        <v>0</v>
      </c>
      <c r="E37" s="55">
        <v>23346.5</v>
      </c>
      <c r="F37" s="103" t="str">
        <f t="shared" si="0"/>
        <v>-</v>
      </c>
    </row>
    <row r="38" spans="1:6" ht="23.25" customHeight="1">
      <c r="A38" s="52">
        <f t="shared" si="1"/>
        <v>33</v>
      </c>
      <c r="B38" s="49" t="s">
        <v>45</v>
      </c>
      <c r="C38" s="50" t="s">
        <v>46</v>
      </c>
      <c r="D38" s="51">
        <f>D39</f>
        <v>1307761192.45</v>
      </c>
      <c r="E38" s="51">
        <f>E39+E65+E64</f>
        <v>564885074.95</v>
      </c>
      <c r="F38" s="102">
        <f t="shared" si="0"/>
        <v>43.2</v>
      </c>
    </row>
    <row r="39" spans="1:6" ht="48" customHeight="1">
      <c r="A39" s="52">
        <f t="shared" si="1"/>
        <v>34</v>
      </c>
      <c r="B39" s="49" t="s">
        <v>47</v>
      </c>
      <c r="C39" s="50" t="s">
        <v>48</v>
      </c>
      <c r="D39" s="51">
        <f>D40+D43+D52+D61</f>
        <v>1307761192.45</v>
      </c>
      <c r="E39" s="51">
        <f>E40+E43+E52+E61</f>
        <v>567101695.07</v>
      </c>
      <c r="F39" s="102">
        <f t="shared" si="0"/>
        <v>43.4</v>
      </c>
    </row>
    <row r="40" spans="1:6" ht="36.75" customHeight="1">
      <c r="A40" s="52">
        <f t="shared" si="1"/>
        <v>35</v>
      </c>
      <c r="B40" s="53" t="s">
        <v>170</v>
      </c>
      <c r="C40" s="54" t="s">
        <v>149</v>
      </c>
      <c r="D40" s="55">
        <f>SUM(D41:D42)</f>
        <v>506187000</v>
      </c>
      <c r="E40" s="55">
        <f>SUM(E41:E42)</f>
        <v>210910000</v>
      </c>
      <c r="F40" s="103">
        <f t="shared" si="0"/>
        <v>41.7</v>
      </c>
    </row>
    <row r="41" spans="1:6" ht="41.25" customHeight="1">
      <c r="A41" s="52">
        <f t="shared" si="1"/>
        <v>36</v>
      </c>
      <c r="B41" s="53" t="s">
        <v>171</v>
      </c>
      <c r="C41" s="54" t="s">
        <v>134</v>
      </c>
      <c r="D41" s="55">
        <v>326806000</v>
      </c>
      <c r="E41" s="55">
        <v>136170000</v>
      </c>
      <c r="F41" s="103">
        <f t="shared" si="0"/>
        <v>41.7</v>
      </c>
    </row>
    <row r="42" spans="1:6" ht="50.25" customHeight="1">
      <c r="A42" s="52">
        <f t="shared" si="1"/>
        <v>37</v>
      </c>
      <c r="B42" s="60" t="s">
        <v>194</v>
      </c>
      <c r="C42" s="61" t="s">
        <v>195</v>
      </c>
      <c r="D42" s="62">
        <v>179381000</v>
      </c>
      <c r="E42" s="55">
        <v>74740000</v>
      </c>
      <c r="F42" s="103">
        <f t="shared" si="0"/>
        <v>41.7</v>
      </c>
    </row>
    <row r="43" spans="1:6" ht="41.25" customHeight="1">
      <c r="A43" s="52">
        <f t="shared" si="1"/>
        <v>38</v>
      </c>
      <c r="B43" s="53" t="s">
        <v>172</v>
      </c>
      <c r="C43" s="54" t="s">
        <v>150</v>
      </c>
      <c r="D43" s="55">
        <f>SUM(D44:D51)</f>
        <v>177751192.45000002</v>
      </c>
      <c r="E43" s="55">
        <f>SUM(E44:E51)</f>
        <v>23990920</v>
      </c>
      <c r="F43" s="103">
        <f t="shared" si="0"/>
        <v>13.5</v>
      </c>
    </row>
    <row r="44" spans="1:6" ht="45" customHeight="1">
      <c r="A44" s="52">
        <f t="shared" si="1"/>
        <v>39</v>
      </c>
      <c r="B44" s="60" t="s">
        <v>196</v>
      </c>
      <c r="C44" s="61" t="s">
        <v>197</v>
      </c>
      <c r="D44" s="62">
        <v>87900000</v>
      </c>
      <c r="E44" s="55">
        <v>0</v>
      </c>
      <c r="F44" s="103">
        <f t="shared" si="0"/>
        <v>0</v>
      </c>
    </row>
    <row r="45" spans="1:6" ht="153" customHeight="1">
      <c r="A45" s="52">
        <f t="shared" si="1"/>
        <v>40</v>
      </c>
      <c r="B45" s="60" t="s">
        <v>267</v>
      </c>
      <c r="C45" s="61" t="s">
        <v>268</v>
      </c>
      <c r="D45" s="62">
        <v>16564250.46</v>
      </c>
      <c r="E45" s="55">
        <v>0</v>
      </c>
      <c r="F45" s="103">
        <f t="shared" si="0"/>
        <v>0</v>
      </c>
    </row>
    <row r="46" spans="1:6" ht="108.75" customHeight="1">
      <c r="A46" s="52">
        <f t="shared" si="1"/>
        <v>41</v>
      </c>
      <c r="B46" s="60" t="s">
        <v>269</v>
      </c>
      <c r="C46" s="61" t="s">
        <v>270</v>
      </c>
      <c r="D46" s="62">
        <v>1210828.84</v>
      </c>
      <c r="E46" s="55">
        <v>0</v>
      </c>
      <c r="F46" s="103">
        <f t="shared" si="0"/>
        <v>0</v>
      </c>
    </row>
    <row r="47" spans="1:6" ht="78" customHeight="1">
      <c r="A47" s="52">
        <f t="shared" si="1"/>
        <v>42</v>
      </c>
      <c r="B47" s="60" t="s">
        <v>198</v>
      </c>
      <c r="C47" s="61" t="s">
        <v>199</v>
      </c>
      <c r="D47" s="62">
        <v>1113014.29</v>
      </c>
      <c r="E47" s="55">
        <v>0</v>
      </c>
      <c r="F47" s="103">
        <f t="shared" si="0"/>
        <v>0</v>
      </c>
    </row>
    <row r="48" spans="1:6" ht="47.25" customHeight="1">
      <c r="A48" s="52"/>
      <c r="B48" s="60" t="s">
        <v>271</v>
      </c>
      <c r="C48" s="61" t="s">
        <v>272</v>
      </c>
      <c r="D48" s="62">
        <v>745200</v>
      </c>
      <c r="E48" s="55">
        <v>745200</v>
      </c>
      <c r="F48" s="103">
        <f t="shared" si="0"/>
        <v>100</v>
      </c>
    </row>
    <row r="49" spans="1:6" ht="45.75" customHeight="1">
      <c r="A49" s="52">
        <f>A47+1</f>
        <v>43</v>
      </c>
      <c r="B49" s="60" t="s">
        <v>200</v>
      </c>
      <c r="C49" s="61" t="s">
        <v>201</v>
      </c>
      <c r="D49" s="62">
        <v>226470</v>
      </c>
      <c r="E49" s="55">
        <v>0</v>
      </c>
      <c r="F49" s="103">
        <f t="shared" si="0"/>
        <v>0</v>
      </c>
    </row>
    <row r="50" spans="1:6" ht="51" customHeight="1">
      <c r="A50" s="52">
        <f t="shared" si="1"/>
        <v>44</v>
      </c>
      <c r="B50" s="60" t="s">
        <v>202</v>
      </c>
      <c r="C50" s="61" t="s">
        <v>203</v>
      </c>
      <c r="D50" s="62">
        <v>750000</v>
      </c>
      <c r="E50" s="55">
        <v>750000</v>
      </c>
      <c r="F50" s="103">
        <f t="shared" si="0"/>
        <v>100</v>
      </c>
    </row>
    <row r="51" spans="1:6" ht="34.5" customHeight="1">
      <c r="A51" s="52">
        <f t="shared" si="1"/>
        <v>45</v>
      </c>
      <c r="B51" s="53" t="s">
        <v>173</v>
      </c>
      <c r="C51" s="56" t="s">
        <v>174</v>
      </c>
      <c r="D51" s="57">
        <v>69241428.86</v>
      </c>
      <c r="E51" s="55">
        <v>22495720</v>
      </c>
      <c r="F51" s="103">
        <f t="shared" si="0"/>
        <v>32.5</v>
      </c>
    </row>
    <row r="52" spans="1:6" ht="33" customHeight="1">
      <c r="A52" s="52">
        <f t="shared" si="1"/>
        <v>46</v>
      </c>
      <c r="B52" s="53" t="s">
        <v>175</v>
      </c>
      <c r="C52" s="54" t="s">
        <v>151</v>
      </c>
      <c r="D52" s="55">
        <f>SUM(D53:D60)</f>
        <v>580855000</v>
      </c>
      <c r="E52" s="55">
        <f>SUM(E53:E60)</f>
        <v>316065597.32000005</v>
      </c>
      <c r="F52" s="103">
        <f t="shared" si="0"/>
        <v>54.4</v>
      </c>
    </row>
    <row r="53" spans="1:6" ht="60" customHeight="1">
      <c r="A53" s="52">
        <f t="shared" si="1"/>
        <v>47</v>
      </c>
      <c r="B53" s="53" t="s">
        <v>176</v>
      </c>
      <c r="C53" s="54" t="s">
        <v>153</v>
      </c>
      <c r="D53" s="55">
        <v>14543900</v>
      </c>
      <c r="E53" s="55">
        <v>7838859</v>
      </c>
      <c r="F53" s="103">
        <f t="shared" si="0"/>
        <v>53.9</v>
      </c>
    </row>
    <row r="54" spans="1:6" ht="50.25" customHeight="1">
      <c r="A54" s="52">
        <f t="shared" si="1"/>
        <v>48</v>
      </c>
      <c r="B54" s="53" t="s">
        <v>177</v>
      </c>
      <c r="C54" s="54" t="s">
        <v>135</v>
      </c>
      <c r="D54" s="57">
        <v>84894500</v>
      </c>
      <c r="E54" s="57">
        <v>62306466.34</v>
      </c>
      <c r="F54" s="103">
        <f t="shared" si="0"/>
        <v>73.4</v>
      </c>
    </row>
    <row r="55" spans="1:6" ht="63.75" customHeight="1">
      <c r="A55" s="52">
        <f t="shared" si="1"/>
        <v>49</v>
      </c>
      <c r="B55" s="53" t="s">
        <v>178</v>
      </c>
      <c r="C55" s="54" t="s">
        <v>152</v>
      </c>
      <c r="D55" s="57">
        <v>1833600</v>
      </c>
      <c r="E55" s="57">
        <v>597265.26</v>
      </c>
      <c r="F55" s="103">
        <f t="shared" si="0"/>
        <v>32.6</v>
      </c>
    </row>
    <row r="56" spans="1:6" ht="90.75" customHeight="1">
      <c r="A56" s="52">
        <f t="shared" si="1"/>
        <v>50</v>
      </c>
      <c r="B56" s="63" t="s">
        <v>273</v>
      </c>
      <c r="C56" s="54" t="s">
        <v>274</v>
      </c>
      <c r="D56" s="57">
        <v>6200</v>
      </c>
      <c r="E56" s="57">
        <v>0</v>
      </c>
      <c r="F56" s="103">
        <f t="shared" si="0"/>
        <v>0</v>
      </c>
    </row>
    <row r="57" spans="1:6" ht="51.75" customHeight="1">
      <c r="A57" s="52">
        <f t="shared" si="1"/>
        <v>51</v>
      </c>
      <c r="B57" s="64" t="s">
        <v>179</v>
      </c>
      <c r="C57" s="61" t="s">
        <v>49</v>
      </c>
      <c r="D57" s="65">
        <v>7817300</v>
      </c>
      <c r="E57" s="57">
        <v>4302567.04</v>
      </c>
      <c r="F57" s="103">
        <f t="shared" si="0"/>
        <v>55</v>
      </c>
    </row>
    <row r="58" spans="1:6" ht="75" customHeight="1">
      <c r="A58" s="52">
        <f t="shared" si="1"/>
        <v>52</v>
      </c>
      <c r="B58" s="60" t="s">
        <v>204</v>
      </c>
      <c r="C58" s="61" t="s">
        <v>180</v>
      </c>
      <c r="D58" s="65">
        <v>16800</v>
      </c>
      <c r="E58" s="57">
        <v>11439.68</v>
      </c>
      <c r="F58" s="103">
        <f t="shared" si="0"/>
        <v>68.1</v>
      </c>
    </row>
    <row r="59" spans="1:6" ht="51" customHeight="1">
      <c r="A59" s="52">
        <f t="shared" si="1"/>
        <v>53</v>
      </c>
      <c r="B59" s="60" t="s">
        <v>275</v>
      </c>
      <c r="C59" s="61" t="s">
        <v>276</v>
      </c>
      <c r="D59" s="65">
        <v>392700</v>
      </c>
      <c r="E59" s="57">
        <v>0</v>
      </c>
      <c r="F59" s="103">
        <f t="shared" si="0"/>
        <v>0</v>
      </c>
    </row>
    <row r="60" spans="1:6" ht="36.75" customHeight="1">
      <c r="A60" s="52">
        <f t="shared" si="1"/>
        <v>54</v>
      </c>
      <c r="B60" s="53" t="s">
        <v>181</v>
      </c>
      <c r="C60" s="54" t="s">
        <v>182</v>
      </c>
      <c r="D60" s="57">
        <v>471350000</v>
      </c>
      <c r="E60" s="57">
        <v>241009000</v>
      </c>
      <c r="F60" s="103">
        <f t="shared" si="0"/>
        <v>51.1</v>
      </c>
    </row>
    <row r="61" spans="1:6" ht="26.25" customHeight="1">
      <c r="A61" s="52">
        <f t="shared" si="1"/>
        <v>55</v>
      </c>
      <c r="B61" s="60" t="s">
        <v>205</v>
      </c>
      <c r="C61" s="66" t="s">
        <v>206</v>
      </c>
      <c r="D61" s="65">
        <f>D63+D62</f>
        <v>42968000</v>
      </c>
      <c r="E61" s="65">
        <f>E63+E62</f>
        <v>16135177.75</v>
      </c>
      <c r="F61" s="103">
        <f t="shared" si="0"/>
        <v>37.6</v>
      </c>
    </row>
    <row r="62" spans="1:6" ht="117.75" customHeight="1">
      <c r="A62" s="52">
        <f t="shared" si="1"/>
        <v>56</v>
      </c>
      <c r="B62" s="60" t="s">
        <v>255</v>
      </c>
      <c r="C62" s="66" t="s">
        <v>256</v>
      </c>
      <c r="D62" s="65">
        <v>23717200</v>
      </c>
      <c r="E62" s="65">
        <v>10293592.49</v>
      </c>
      <c r="F62" s="103">
        <f t="shared" si="0"/>
        <v>43.4</v>
      </c>
    </row>
    <row r="63" spans="1:6" ht="46.5" customHeight="1">
      <c r="A63" s="52">
        <f t="shared" si="1"/>
        <v>57</v>
      </c>
      <c r="B63" s="60" t="s">
        <v>183</v>
      </c>
      <c r="C63" s="61" t="s">
        <v>184</v>
      </c>
      <c r="D63" s="65">
        <v>19250800</v>
      </c>
      <c r="E63" s="57">
        <v>5841585.26</v>
      </c>
      <c r="F63" s="103">
        <f t="shared" si="0"/>
        <v>30.3</v>
      </c>
    </row>
    <row r="64" spans="1:6" ht="66.75" customHeight="1">
      <c r="A64" s="52">
        <v>58</v>
      </c>
      <c r="B64" s="63" t="s">
        <v>278</v>
      </c>
      <c r="C64" s="54" t="s">
        <v>279</v>
      </c>
      <c r="D64" s="57">
        <v>0</v>
      </c>
      <c r="E64" s="104">
        <v>20</v>
      </c>
      <c r="F64" s="103" t="str">
        <f>IF(D64=0,"-",IF(E64/D64*100&gt;110,"свыше 100",ROUND((E64/D64*100),1)))</f>
        <v>-</v>
      </c>
    </row>
    <row r="65" spans="1:6" ht="66.75" customHeight="1">
      <c r="A65" s="52">
        <v>59</v>
      </c>
      <c r="B65" s="63" t="s">
        <v>207</v>
      </c>
      <c r="C65" s="54" t="s">
        <v>208</v>
      </c>
      <c r="D65" s="57">
        <v>0</v>
      </c>
      <c r="E65" s="104">
        <f>SUM(E66:E68)</f>
        <v>-2216640.12</v>
      </c>
      <c r="F65" s="103" t="str">
        <f t="shared" si="0"/>
        <v>-</v>
      </c>
    </row>
    <row r="66" spans="1:6" ht="80.25" customHeight="1">
      <c r="A66" s="52">
        <v>60</v>
      </c>
      <c r="B66" s="105" t="s">
        <v>280</v>
      </c>
      <c r="C66" s="106" t="s">
        <v>281</v>
      </c>
      <c r="D66" s="57">
        <v>0</v>
      </c>
      <c r="E66" s="104">
        <v>-330000</v>
      </c>
      <c r="F66" s="103" t="str">
        <f t="shared" si="0"/>
        <v>-</v>
      </c>
    </row>
    <row r="67" spans="1:6" ht="60" customHeight="1">
      <c r="A67" s="52">
        <f t="shared" si="1"/>
        <v>61</v>
      </c>
      <c r="B67" s="107" t="s">
        <v>209</v>
      </c>
      <c r="C67" s="54" t="s">
        <v>210</v>
      </c>
      <c r="D67" s="57">
        <v>0</v>
      </c>
      <c r="E67" s="104">
        <v>-43377.22</v>
      </c>
      <c r="F67" s="103" t="str">
        <f t="shared" si="0"/>
        <v>-</v>
      </c>
    </row>
    <row r="68" spans="1:6" ht="70.5" customHeight="1">
      <c r="A68" s="52">
        <f t="shared" si="1"/>
        <v>62</v>
      </c>
      <c r="B68" s="107" t="s">
        <v>211</v>
      </c>
      <c r="C68" s="54" t="s">
        <v>212</v>
      </c>
      <c r="D68" s="57">
        <v>0</v>
      </c>
      <c r="E68" s="104">
        <v>-1843262.9</v>
      </c>
      <c r="F68" s="103" t="str">
        <f t="shared" si="0"/>
        <v>-</v>
      </c>
    </row>
    <row r="69" spans="1:6" ht="18" customHeight="1">
      <c r="A69" s="52">
        <f t="shared" si="1"/>
        <v>63</v>
      </c>
      <c r="B69" s="53" t="s">
        <v>50</v>
      </c>
      <c r="C69" s="50" t="s">
        <v>9</v>
      </c>
      <c r="D69" s="67">
        <f>D6+D38</f>
        <v>1615130692.45</v>
      </c>
      <c r="E69" s="67">
        <f>E6+E38</f>
        <v>670312079.6400001</v>
      </c>
      <c r="F69" s="102">
        <f>IF(D69=0,"-",IF(E69/D69*100&gt;110,"свыше 100",ROUND((E69/D69*100),1)))</f>
        <v>41.5</v>
      </c>
    </row>
  </sheetData>
  <sheetProtection/>
  <mergeCells count="6">
    <mergeCell ref="A2:F2"/>
    <mergeCell ref="A3:A4"/>
    <mergeCell ref="B3:B4"/>
    <mergeCell ref="C3:C4"/>
    <mergeCell ref="D3:D4"/>
    <mergeCell ref="E3:F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E53" sqref="E53"/>
    </sheetView>
  </sheetViews>
  <sheetFormatPr defaultColWidth="9.00390625" defaultRowHeight="15.75"/>
  <cols>
    <col min="1" max="1" width="37.00390625" style="9" customWidth="1"/>
    <col min="2" max="2" width="11.75390625" style="9" customWidth="1"/>
    <col min="3" max="3" width="13.375" style="9" customWidth="1"/>
    <col min="4" max="4" width="12.75390625" style="9" customWidth="1"/>
    <col min="5" max="5" width="9.75390625" style="20" customWidth="1"/>
    <col min="6" max="6" width="15.00390625" style="9" bestFit="1" customWidth="1"/>
  </cols>
  <sheetData>
    <row r="1" spans="1:5" ht="15">
      <c r="A1" s="79"/>
      <c r="B1" s="79"/>
      <c r="C1" s="79"/>
      <c r="D1" s="7"/>
      <c r="E1" s="8"/>
    </row>
    <row r="2" spans="1:6" ht="39.75" customHeight="1">
      <c r="A2" s="81" t="s">
        <v>264</v>
      </c>
      <c r="B2" s="81"/>
      <c r="C2" s="81"/>
      <c r="D2" s="81"/>
      <c r="E2" s="81"/>
      <c r="F2" s="81"/>
    </row>
    <row r="3" spans="1:6" ht="15" customHeight="1">
      <c r="A3" s="80"/>
      <c r="B3" s="80"/>
      <c r="C3" s="80"/>
      <c r="D3" s="80"/>
      <c r="E3" s="80"/>
      <c r="F3" s="10"/>
    </row>
    <row r="4" spans="1:6" ht="15" customHeight="1">
      <c r="A4" s="77" t="s">
        <v>62</v>
      </c>
      <c r="B4" s="77" t="s">
        <v>63</v>
      </c>
      <c r="C4" s="77" t="s">
        <v>105</v>
      </c>
      <c r="D4" s="77" t="s">
        <v>106</v>
      </c>
      <c r="E4" s="77" t="s">
        <v>61</v>
      </c>
      <c r="F4" s="10"/>
    </row>
    <row r="5" spans="1:6" ht="28.5" customHeight="1">
      <c r="A5" s="78"/>
      <c r="B5" s="78"/>
      <c r="C5" s="78"/>
      <c r="D5" s="78"/>
      <c r="E5" s="78"/>
      <c r="F5" s="10"/>
    </row>
    <row r="6" spans="1:6" ht="21.75" customHeight="1">
      <c r="A6" s="11" t="s">
        <v>213</v>
      </c>
      <c r="B6" s="12" t="s">
        <v>64</v>
      </c>
      <c r="C6" s="21">
        <v>177461274.73</v>
      </c>
      <c r="D6" s="21">
        <v>50054797.19</v>
      </c>
      <c r="E6" s="13">
        <f aca="true" t="shared" si="0" ref="E6:E53">IF(C6=0,"-",IF(D6/C6*100&gt;110,"свыше 100",ROUND((D6/C6*100),1)))</f>
        <v>28.2</v>
      </c>
      <c r="F6" s="10"/>
    </row>
    <row r="7" spans="1:6" ht="39.75" customHeight="1">
      <c r="A7" s="11" t="s">
        <v>214</v>
      </c>
      <c r="B7" s="12" t="s">
        <v>65</v>
      </c>
      <c r="C7" s="21">
        <v>2702580</v>
      </c>
      <c r="D7" s="21">
        <v>947964.93</v>
      </c>
      <c r="E7" s="13">
        <f t="shared" si="0"/>
        <v>35.1</v>
      </c>
      <c r="F7" s="10"/>
    </row>
    <row r="8" spans="1:6" ht="50.25" customHeight="1">
      <c r="A8" s="11" t="s">
        <v>215</v>
      </c>
      <c r="B8" s="12" t="s">
        <v>66</v>
      </c>
      <c r="C8" s="21">
        <v>1662920</v>
      </c>
      <c r="D8" s="21">
        <v>597935.73</v>
      </c>
      <c r="E8" s="13">
        <f t="shared" si="0"/>
        <v>36</v>
      </c>
      <c r="F8" s="10"/>
    </row>
    <row r="9" spans="1:6" ht="54.75" customHeight="1">
      <c r="A9" s="11" t="s">
        <v>216</v>
      </c>
      <c r="B9" s="12" t="s">
        <v>67</v>
      </c>
      <c r="C9" s="21">
        <v>39493543.11</v>
      </c>
      <c r="D9" s="21">
        <v>13807185.25</v>
      </c>
      <c r="E9" s="13">
        <f t="shared" si="0"/>
        <v>35</v>
      </c>
      <c r="F9" s="10"/>
    </row>
    <row r="10" spans="1:6" ht="14.25" customHeight="1">
      <c r="A10" s="11" t="s">
        <v>257</v>
      </c>
      <c r="B10" s="15" t="s">
        <v>258</v>
      </c>
      <c r="C10" s="21">
        <v>6200</v>
      </c>
      <c r="D10" s="21">
        <v>0</v>
      </c>
      <c r="E10" s="13"/>
      <c r="F10" s="10"/>
    </row>
    <row r="11" spans="1:6" ht="52.5">
      <c r="A11" s="11" t="s">
        <v>217</v>
      </c>
      <c r="B11" s="12" t="s">
        <v>68</v>
      </c>
      <c r="C11" s="21">
        <v>10856870</v>
      </c>
      <c r="D11" s="21">
        <v>3596602.22</v>
      </c>
      <c r="E11" s="13">
        <f t="shared" si="0"/>
        <v>33.1</v>
      </c>
      <c r="F11" s="10"/>
    </row>
    <row r="12" spans="1:6" ht="15">
      <c r="A12" s="22" t="s">
        <v>259</v>
      </c>
      <c r="B12" s="15" t="s">
        <v>260</v>
      </c>
      <c r="C12" s="21">
        <v>160000</v>
      </c>
      <c r="D12" s="21">
        <v>0</v>
      </c>
      <c r="E12" s="13">
        <f t="shared" si="0"/>
        <v>0</v>
      </c>
      <c r="F12" s="10"/>
    </row>
    <row r="13" spans="1:6" ht="15">
      <c r="A13" s="11" t="s">
        <v>218</v>
      </c>
      <c r="B13" s="12" t="s">
        <v>69</v>
      </c>
      <c r="C13" s="21">
        <v>122579161.62</v>
      </c>
      <c r="D13" s="21">
        <v>31105109.06</v>
      </c>
      <c r="E13" s="13">
        <f t="shared" si="0"/>
        <v>25.4</v>
      </c>
      <c r="F13" s="10"/>
    </row>
    <row r="14" spans="1:6" ht="15">
      <c r="A14" s="11" t="s">
        <v>219</v>
      </c>
      <c r="B14" s="12" t="s">
        <v>70</v>
      </c>
      <c r="C14" s="21">
        <v>1833600</v>
      </c>
      <c r="D14" s="21">
        <v>597265.26</v>
      </c>
      <c r="E14" s="13">
        <f t="shared" si="0"/>
        <v>32.6</v>
      </c>
      <c r="F14" s="10"/>
    </row>
    <row r="15" spans="1:6" ht="16.5" customHeight="1">
      <c r="A15" s="11" t="s">
        <v>220</v>
      </c>
      <c r="B15" s="12" t="s">
        <v>71</v>
      </c>
      <c r="C15" s="21">
        <v>1833600</v>
      </c>
      <c r="D15" s="21">
        <v>597265.26</v>
      </c>
      <c r="E15" s="13">
        <f t="shared" si="0"/>
        <v>32.6</v>
      </c>
      <c r="F15" s="10"/>
    </row>
    <row r="16" spans="1:6" ht="26.25" customHeight="1">
      <c r="A16" s="11" t="s">
        <v>221</v>
      </c>
      <c r="B16" s="12" t="s">
        <v>72</v>
      </c>
      <c r="C16" s="21">
        <v>9755426.71</v>
      </c>
      <c r="D16" s="21">
        <v>3034434.17</v>
      </c>
      <c r="E16" s="13">
        <f t="shared" si="0"/>
        <v>31.1</v>
      </c>
      <c r="F16" s="10"/>
    </row>
    <row r="17" spans="1:6" ht="38.25" customHeight="1">
      <c r="A17" s="11" t="s">
        <v>261</v>
      </c>
      <c r="B17" s="12" t="s">
        <v>73</v>
      </c>
      <c r="C17" s="21">
        <v>9409711.71</v>
      </c>
      <c r="D17" s="21">
        <v>3005979.17</v>
      </c>
      <c r="E17" s="13">
        <f t="shared" si="0"/>
        <v>31.9</v>
      </c>
      <c r="F17" s="10"/>
    </row>
    <row r="18" spans="1:6" ht="28.5" customHeight="1">
      <c r="A18" s="11" t="s">
        <v>222</v>
      </c>
      <c r="B18" s="12" t="s">
        <v>74</v>
      </c>
      <c r="C18" s="21">
        <v>345715</v>
      </c>
      <c r="D18" s="21">
        <v>28455</v>
      </c>
      <c r="E18" s="13">
        <f t="shared" si="0"/>
        <v>8.2</v>
      </c>
      <c r="F18" s="10"/>
    </row>
    <row r="19" spans="1:6" ht="17.25" customHeight="1">
      <c r="A19" s="11" t="s">
        <v>223</v>
      </c>
      <c r="B19" s="12" t="s">
        <v>75</v>
      </c>
      <c r="C19" s="21">
        <v>80317928.54</v>
      </c>
      <c r="D19" s="21">
        <v>10711003.88</v>
      </c>
      <c r="E19" s="13">
        <f t="shared" si="0"/>
        <v>13.3</v>
      </c>
      <c r="F19" s="10"/>
    </row>
    <row r="20" spans="1:6" ht="15" customHeight="1">
      <c r="A20" s="11" t="s">
        <v>224</v>
      </c>
      <c r="B20" s="12" t="s">
        <v>76</v>
      </c>
      <c r="C20" s="21">
        <v>675000</v>
      </c>
      <c r="D20" s="21">
        <v>290866.34</v>
      </c>
      <c r="E20" s="13">
        <f t="shared" si="0"/>
        <v>43.1</v>
      </c>
      <c r="F20" s="10"/>
    </row>
    <row r="21" spans="1:6" ht="14.25" customHeight="1">
      <c r="A21" s="11" t="s">
        <v>225</v>
      </c>
      <c r="B21" s="12" t="s">
        <v>77</v>
      </c>
      <c r="C21" s="21">
        <v>1855470</v>
      </c>
      <c r="D21" s="21">
        <v>1085568.05</v>
      </c>
      <c r="E21" s="13">
        <f t="shared" si="0"/>
        <v>58.5</v>
      </c>
      <c r="F21" s="10"/>
    </row>
    <row r="22" spans="1:6" ht="17.25" customHeight="1">
      <c r="A22" s="11" t="s">
        <v>226</v>
      </c>
      <c r="B22" s="12" t="s">
        <v>78</v>
      </c>
      <c r="C22" s="21">
        <v>573200</v>
      </c>
      <c r="D22" s="21">
        <v>210320</v>
      </c>
      <c r="E22" s="13">
        <f t="shared" si="0"/>
        <v>36.7</v>
      </c>
      <c r="F22" s="10"/>
    </row>
    <row r="23" spans="1:6" ht="18" customHeight="1">
      <c r="A23" s="11" t="s">
        <v>227</v>
      </c>
      <c r="B23" s="12" t="s">
        <v>79</v>
      </c>
      <c r="C23" s="21">
        <v>74836680</v>
      </c>
      <c r="D23" s="21">
        <v>8618096.03</v>
      </c>
      <c r="E23" s="13">
        <f t="shared" si="0"/>
        <v>11.5</v>
      </c>
      <c r="F23" s="10"/>
    </row>
    <row r="24" spans="1:6" ht="18" customHeight="1">
      <c r="A24" s="11" t="s">
        <v>233</v>
      </c>
      <c r="B24" s="12" t="s">
        <v>80</v>
      </c>
      <c r="C24" s="21">
        <v>60000</v>
      </c>
      <c r="D24" s="21">
        <v>17900</v>
      </c>
      <c r="E24" s="13">
        <f t="shared" si="0"/>
        <v>29.8</v>
      </c>
      <c r="F24" s="10"/>
    </row>
    <row r="25" spans="1:6" ht="27" customHeight="1">
      <c r="A25" s="11" t="s">
        <v>234</v>
      </c>
      <c r="B25" s="12" t="s">
        <v>81</v>
      </c>
      <c r="C25" s="21">
        <v>2317578.54</v>
      </c>
      <c r="D25" s="21">
        <v>488253.46</v>
      </c>
      <c r="E25" s="13">
        <f t="shared" si="0"/>
        <v>21.1</v>
      </c>
      <c r="F25" s="10"/>
    </row>
    <row r="26" spans="1:6" ht="16.5" customHeight="1">
      <c r="A26" s="11" t="s">
        <v>228</v>
      </c>
      <c r="B26" s="12" t="s">
        <v>82</v>
      </c>
      <c r="C26" s="21">
        <v>204698608.52</v>
      </c>
      <c r="D26" s="21">
        <v>18347989.13</v>
      </c>
      <c r="E26" s="13">
        <f t="shared" si="0"/>
        <v>9</v>
      </c>
      <c r="F26" s="10"/>
    </row>
    <row r="27" spans="1:6" ht="15" customHeight="1">
      <c r="A27" s="11" t="s">
        <v>229</v>
      </c>
      <c r="B27" s="12" t="s">
        <v>83</v>
      </c>
      <c r="C27" s="21">
        <v>20445759.3</v>
      </c>
      <c r="D27" s="21">
        <v>127130.06</v>
      </c>
      <c r="E27" s="13">
        <f t="shared" si="0"/>
        <v>0.6</v>
      </c>
      <c r="F27" s="10"/>
    </row>
    <row r="28" spans="1:6" ht="14.25" customHeight="1">
      <c r="A28" s="11" t="s">
        <v>230</v>
      </c>
      <c r="B28" s="12" t="s">
        <v>84</v>
      </c>
      <c r="C28" s="21">
        <v>165616340.17</v>
      </c>
      <c r="D28" s="21">
        <v>11848819.37</v>
      </c>
      <c r="E28" s="13">
        <f t="shared" si="0"/>
        <v>7.2</v>
      </c>
      <c r="F28" s="10"/>
    </row>
    <row r="29" spans="1:6" ht="16.5" customHeight="1">
      <c r="A29" s="11" t="s">
        <v>231</v>
      </c>
      <c r="B29" s="12" t="s">
        <v>85</v>
      </c>
      <c r="C29" s="21">
        <v>18609509.05</v>
      </c>
      <c r="D29" s="21">
        <v>6372039.7</v>
      </c>
      <c r="E29" s="13">
        <f t="shared" si="0"/>
        <v>34.2</v>
      </c>
      <c r="F29" s="10"/>
    </row>
    <row r="30" spans="1:6" ht="16.5" customHeight="1">
      <c r="A30" s="11" t="s">
        <v>262</v>
      </c>
      <c r="B30" s="15" t="s">
        <v>263</v>
      </c>
      <c r="C30" s="21">
        <v>27000</v>
      </c>
      <c r="D30" s="21">
        <v>0</v>
      </c>
      <c r="E30" s="13">
        <f t="shared" si="0"/>
        <v>0</v>
      </c>
      <c r="F30" s="10"/>
    </row>
    <row r="31" spans="1:6" ht="15.75" customHeight="1">
      <c r="A31" s="11" t="s">
        <v>232</v>
      </c>
      <c r="B31" s="12" t="s">
        <v>86</v>
      </c>
      <c r="C31" s="21">
        <v>2263500</v>
      </c>
      <c r="D31" s="21">
        <v>178260</v>
      </c>
      <c r="E31" s="13">
        <f t="shared" si="0"/>
        <v>7.9</v>
      </c>
      <c r="F31" s="10"/>
    </row>
    <row r="32" spans="1:6" ht="27" customHeight="1">
      <c r="A32" s="11" t="s">
        <v>235</v>
      </c>
      <c r="B32" s="12" t="s">
        <v>87</v>
      </c>
      <c r="C32" s="21">
        <v>426200</v>
      </c>
      <c r="D32" s="21">
        <v>90000</v>
      </c>
      <c r="E32" s="13">
        <f t="shared" si="0"/>
        <v>21.1</v>
      </c>
      <c r="F32" s="10"/>
    </row>
    <row r="33" spans="1:6" ht="27" customHeight="1">
      <c r="A33" s="14" t="s">
        <v>187</v>
      </c>
      <c r="B33" s="15" t="s">
        <v>186</v>
      </c>
      <c r="C33" s="21">
        <v>1837300</v>
      </c>
      <c r="D33" s="21">
        <v>88260</v>
      </c>
      <c r="E33" s="13">
        <f t="shared" si="0"/>
        <v>4.8</v>
      </c>
      <c r="F33" s="10"/>
    </row>
    <row r="34" spans="1:6" ht="18.75" customHeight="1">
      <c r="A34" s="11" t="s">
        <v>236</v>
      </c>
      <c r="B34" s="12" t="s">
        <v>88</v>
      </c>
      <c r="C34" s="21">
        <v>883673832.49</v>
      </c>
      <c r="D34" s="21">
        <v>314044908.62</v>
      </c>
      <c r="E34" s="13">
        <f t="shared" si="0"/>
        <v>35.5</v>
      </c>
      <c r="F34" s="10"/>
    </row>
    <row r="35" spans="1:6" ht="17.25" customHeight="1">
      <c r="A35" s="11" t="s">
        <v>237</v>
      </c>
      <c r="B35" s="12" t="s">
        <v>89</v>
      </c>
      <c r="C35" s="21">
        <v>239825650.54</v>
      </c>
      <c r="D35" s="21">
        <v>88575804.79</v>
      </c>
      <c r="E35" s="13">
        <f t="shared" si="0"/>
        <v>36.9</v>
      </c>
      <c r="F35" s="10"/>
    </row>
    <row r="36" spans="1:6" ht="17.25" customHeight="1">
      <c r="A36" s="11" t="s">
        <v>238</v>
      </c>
      <c r="B36" s="12" t="s">
        <v>90</v>
      </c>
      <c r="C36" s="21">
        <v>554971400.42</v>
      </c>
      <c r="D36" s="21">
        <v>198835910.68</v>
      </c>
      <c r="E36" s="13">
        <f t="shared" si="0"/>
        <v>35.8</v>
      </c>
      <c r="F36" s="10"/>
    </row>
    <row r="37" spans="1:6" ht="17.25" customHeight="1">
      <c r="A37" s="11" t="s">
        <v>239</v>
      </c>
      <c r="B37" s="15" t="s">
        <v>154</v>
      </c>
      <c r="C37" s="21">
        <v>38681104.67</v>
      </c>
      <c r="D37" s="21">
        <v>14900000</v>
      </c>
      <c r="E37" s="13">
        <f t="shared" si="0"/>
        <v>38.5</v>
      </c>
      <c r="F37" s="10"/>
    </row>
    <row r="38" spans="1:6" ht="17.25" customHeight="1">
      <c r="A38" s="11" t="s">
        <v>240</v>
      </c>
      <c r="B38" s="12" t="s">
        <v>91</v>
      </c>
      <c r="C38" s="21">
        <v>22609228.86</v>
      </c>
      <c r="D38" s="21">
        <v>6233879.8</v>
      </c>
      <c r="E38" s="13">
        <f t="shared" si="0"/>
        <v>27.6</v>
      </c>
      <c r="F38" s="10"/>
    </row>
    <row r="39" spans="1:6" ht="15" customHeight="1">
      <c r="A39" s="11" t="s">
        <v>241</v>
      </c>
      <c r="B39" s="12" t="s">
        <v>92</v>
      </c>
      <c r="C39" s="21">
        <v>27586448</v>
      </c>
      <c r="D39" s="21">
        <v>5499313.35</v>
      </c>
      <c r="E39" s="13">
        <f t="shared" si="0"/>
        <v>19.9</v>
      </c>
      <c r="F39" s="10"/>
    </row>
    <row r="40" spans="1:6" ht="15.75" customHeight="1">
      <c r="A40" s="11" t="s">
        <v>242</v>
      </c>
      <c r="B40" s="12" t="s">
        <v>93</v>
      </c>
      <c r="C40" s="21">
        <v>138044995.46</v>
      </c>
      <c r="D40" s="21">
        <v>53624876.41</v>
      </c>
      <c r="E40" s="13">
        <f t="shared" si="0"/>
        <v>38.8</v>
      </c>
      <c r="F40" s="10"/>
    </row>
    <row r="41" spans="1:6" ht="15">
      <c r="A41" s="11" t="s">
        <v>243</v>
      </c>
      <c r="B41" s="12" t="s">
        <v>94</v>
      </c>
      <c r="C41" s="21">
        <v>136444925.46</v>
      </c>
      <c r="D41" s="21">
        <v>53372568.31</v>
      </c>
      <c r="E41" s="13">
        <f t="shared" si="0"/>
        <v>39.1</v>
      </c>
      <c r="F41" s="10"/>
    </row>
    <row r="42" spans="1:6" ht="24.75" customHeight="1">
      <c r="A42" s="11" t="s">
        <v>244</v>
      </c>
      <c r="B42" s="12" t="s">
        <v>95</v>
      </c>
      <c r="C42" s="21">
        <v>1600070</v>
      </c>
      <c r="D42" s="21">
        <v>252308.1</v>
      </c>
      <c r="E42" s="13">
        <f t="shared" si="0"/>
        <v>15.8</v>
      </c>
      <c r="F42" s="10"/>
    </row>
    <row r="43" spans="1:6" ht="16.5" customHeight="1">
      <c r="A43" s="11" t="s">
        <v>245</v>
      </c>
      <c r="B43" s="12" t="s">
        <v>96</v>
      </c>
      <c r="C43" s="21">
        <v>122596066</v>
      </c>
      <c r="D43" s="21">
        <v>69245032.28</v>
      </c>
      <c r="E43" s="13">
        <f t="shared" si="0"/>
        <v>56.5</v>
      </c>
      <c r="F43" s="10"/>
    </row>
    <row r="44" spans="1:6" ht="13.5" customHeight="1">
      <c r="A44" s="11" t="s">
        <v>246</v>
      </c>
      <c r="B44" s="12" t="s">
        <v>97</v>
      </c>
      <c r="C44" s="21">
        <v>10174880</v>
      </c>
      <c r="D44" s="21">
        <v>3383194.16</v>
      </c>
      <c r="E44" s="13">
        <f t="shared" si="0"/>
        <v>33.3</v>
      </c>
      <c r="F44" s="10"/>
    </row>
    <row r="45" spans="1:6" ht="18" customHeight="1">
      <c r="A45" s="11" t="s">
        <v>247</v>
      </c>
      <c r="B45" s="12" t="s">
        <v>98</v>
      </c>
      <c r="C45" s="21">
        <v>101099361.42</v>
      </c>
      <c r="D45" s="21">
        <v>62646539.39</v>
      </c>
      <c r="E45" s="13">
        <f t="shared" si="0"/>
        <v>62</v>
      </c>
      <c r="F45" s="10"/>
    </row>
    <row r="46" spans="1:6" ht="18" customHeight="1">
      <c r="A46" s="11" t="s">
        <v>191</v>
      </c>
      <c r="B46" s="15" t="s">
        <v>190</v>
      </c>
      <c r="C46" s="21">
        <v>4850486</v>
      </c>
      <c r="D46" s="21">
        <v>1101845.6</v>
      </c>
      <c r="E46" s="13">
        <f t="shared" si="0"/>
        <v>22.7</v>
      </c>
      <c r="F46" s="10"/>
    </row>
    <row r="47" spans="1:6" ht="17.25" customHeight="1">
      <c r="A47" s="11" t="s">
        <v>248</v>
      </c>
      <c r="B47" s="12" t="s">
        <v>99</v>
      </c>
      <c r="C47" s="21">
        <v>6471338.58</v>
      </c>
      <c r="D47" s="21">
        <v>2113453.13</v>
      </c>
      <c r="E47" s="13">
        <f t="shared" si="0"/>
        <v>32.7</v>
      </c>
      <c r="F47" s="10"/>
    </row>
    <row r="48" spans="1:6" ht="18.75" customHeight="1">
      <c r="A48" s="11" t="s">
        <v>249</v>
      </c>
      <c r="B48" s="12" t="s">
        <v>100</v>
      </c>
      <c r="C48" s="21">
        <v>1058900</v>
      </c>
      <c r="D48" s="21">
        <v>396371.5</v>
      </c>
      <c r="E48" s="13">
        <f t="shared" si="0"/>
        <v>37.4</v>
      </c>
      <c r="F48" s="10"/>
    </row>
    <row r="49" spans="1:6" ht="18" customHeight="1">
      <c r="A49" s="11" t="s">
        <v>250</v>
      </c>
      <c r="B49" s="12" t="s">
        <v>101</v>
      </c>
      <c r="C49" s="21">
        <v>1058900</v>
      </c>
      <c r="D49" s="21">
        <v>396371.5</v>
      </c>
      <c r="E49" s="13">
        <f t="shared" si="0"/>
        <v>37.4</v>
      </c>
      <c r="F49" s="10"/>
    </row>
    <row r="50" spans="1:6" ht="18" customHeight="1">
      <c r="A50" s="11" t="s">
        <v>251</v>
      </c>
      <c r="B50" s="15" t="s">
        <v>155</v>
      </c>
      <c r="C50" s="21">
        <v>559020</v>
      </c>
      <c r="D50" s="21">
        <v>283018.71</v>
      </c>
      <c r="E50" s="13">
        <f t="shared" si="0"/>
        <v>50.6</v>
      </c>
      <c r="F50" s="10"/>
    </row>
    <row r="51" spans="1:6" ht="24" customHeight="1">
      <c r="A51" s="11" t="s">
        <v>252</v>
      </c>
      <c r="B51" s="15" t="s">
        <v>156</v>
      </c>
      <c r="C51" s="21">
        <v>559020</v>
      </c>
      <c r="D51" s="21">
        <v>283018.71</v>
      </c>
      <c r="E51" s="13">
        <f t="shared" si="0"/>
        <v>50.6</v>
      </c>
      <c r="F51" s="10"/>
    </row>
    <row r="52" spans="1:6" ht="24.75" customHeight="1">
      <c r="A52" s="11" t="s">
        <v>253</v>
      </c>
      <c r="B52" s="12" t="s">
        <v>102</v>
      </c>
      <c r="C52" s="21">
        <v>340</v>
      </c>
      <c r="D52" s="21">
        <v>65.84</v>
      </c>
      <c r="E52" s="13">
        <f t="shared" si="0"/>
        <v>19.4</v>
      </c>
      <c r="F52" s="10"/>
    </row>
    <row r="53" spans="1:6" ht="24" customHeight="1">
      <c r="A53" s="11" t="s">
        <v>254</v>
      </c>
      <c r="B53" s="12" t="s">
        <v>103</v>
      </c>
      <c r="C53" s="21">
        <v>340</v>
      </c>
      <c r="D53" s="21">
        <v>65.84</v>
      </c>
      <c r="E53" s="13">
        <f t="shared" si="0"/>
        <v>19.4</v>
      </c>
      <c r="F53" s="10"/>
    </row>
    <row r="54" spans="1:6" ht="15">
      <c r="A54" s="74" t="s">
        <v>104</v>
      </c>
      <c r="B54" s="75"/>
      <c r="C54" s="23">
        <v>1622263492.45</v>
      </c>
      <c r="D54" s="23">
        <v>520518022.99</v>
      </c>
      <c r="E54" s="13">
        <f>IF(C54=0,"-",IF(D54/C54*100&gt;110,"свыше 100",ROUND((D54/C54*100),1)))</f>
        <v>32.1</v>
      </c>
      <c r="F54" s="16"/>
    </row>
    <row r="55" spans="1:5" ht="15">
      <c r="A55" s="7"/>
      <c r="B55" s="7"/>
      <c r="C55" s="7"/>
      <c r="D55" s="7"/>
      <c r="E55" s="8"/>
    </row>
    <row r="56" spans="1:5" ht="15">
      <c r="A56" s="76"/>
      <c r="B56" s="76"/>
      <c r="C56" s="76"/>
      <c r="D56" s="76"/>
      <c r="E56" s="17"/>
    </row>
    <row r="57" spans="1:5" ht="15">
      <c r="A57" s="18"/>
      <c r="B57" s="18"/>
      <c r="C57" s="18"/>
      <c r="D57" s="18"/>
      <c r="E57" s="19"/>
    </row>
  </sheetData>
  <sheetProtection/>
  <mergeCells count="10">
    <mergeCell ref="A54:B54"/>
    <mergeCell ref="A56:D56"/>
    <mergeCell ref="D4:D5"/>
    <mergeCell ref="C4:C5"/>
    <mergeCell ref="A1:C1"/>
    <mergeCell ref="A3:E3"/>
    <mergeCell ref="A4:A5"/>
    <mergeCell ref="B4:B5"/>
    <mergeCell ref="A2:F2"/>
    <mergeCell ref="E4:E5"/>
  </mergeCells>
  <printOptions/>
  <pageMargins left="0.38" right="0.2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9" sqref="D9"/>
    </sheetView>
  </sheetViews>
  <sheetFormatPr defaultColWidth="8.75390625" defaultRowHeight="15.75"/>
  <cols>
    <col min="1" max="1" width="6.00390625" style="1" customWidth="1"/>
    <col min="2" max="2" width="35.50390625" style="43" customWidth="1"/>
    <col min="3" max="3" width="24.375" style="1" customWidth="1"/>
    <col min="4" max="4" width="16.25390625" style="1" customWidth="1"/>
    <col min="5" max="5" width="15.125" style="1" customWidth="1"/>
    <col min="6" max="6" width="10.125" style="1" customWidth="1"/>
    <col min="7" max="16384" width="8.75390625" style="1" customWidth="1"/>
  </cols>
  <sheetData>
    <row r="1" spans="1:6" ht="15.75" customHeight="1">
      <c r="A1" s="82" t="s">
        <v>266</v>
      </c>
      <c r="B1" s="83"/>
      <c r="C1" s="83"/>
      <c r="D1" s="83"/>
      <c r="E1" s="83"/>
      <c r="F1" s="83"/>
    </row>
    <row r="2" spans="1:6" ht="15">
      <c r="A2" s="83"/>
      <c r="B2" s="83"/>
      <c r="C2" s="83"/>
      <c r="D2" s="83"/>
      <c r="E2" s="83"/>
      <c r="F2" s="83"/>
    </row>
    <row r="3" spans="1:6" ht="15">
      <c r="A3" s="83"/>
      <c r="B3" s="83"/>
      <c r="C3" s="83"/>
      <c r="D3" s="83"/>
      <c r="E3" s="83"/>
      <c r="F3" s="83"/>
    </row>
    <row r="4" spans="1:6" ht="8.25" customHeight="1">
      <c r="A4" s="84"/>
      <c r="B4" s="84"/>
      <c r="C4" s="84"/>
      <c r="D4" s="84"/>
      <c r="E4" s="84"/>
      <c r="F4" s="84"/>
    </row>
    <row r="5" spans="1:6" ht="15">
      <c r="A5" s="87" t="s">
        <v>107</v>
      </c>
      <c r="B5" s="88" t="s">
        <v>130</v>
      </c>
      <c r="C5" s="88" t="s">
        <v>108</v>
      </c>
      <c r="D5" s="89" t="s">
        <v>109</v>
      </c>
      <c r="E5" s="92" t="s">
        <v>131</v>
      </c>
      <c r="F5" s="93"/>
    </row>
    <row r="6" spans="1:6" ht="9.75" customHeight="1">
      <c r="A6" s="87"/>
      <c r="B6" s="88"/>
      <c r="C6" s="88"/>
      <c r="D6" s="90"/>
      <c r="E6" s="94"/>
      <c r="F6" s="95"/>
    </row>
    <row r="7" spans="1:6" ht="15">
      <c r="A7" s="87"/>
      <c r="B7" s="88"/>
      <c r="C7" s="88"/>
      <c r="D7" s="90"/>
      <c r="E7" s="96"/>
      <c r="F7" s="97"/>
    </row>
    <row r="8" spans="1:6" ht="12" customHeight="1">
      <c r="A8" s="87"/>
      <c r="B8" s="88"/>
      <c r="C8" s="88"/>
      <c r="D8" s="91"/>
      <c r="E8" s="24" t="s">
        <v>60</v>
      </c>
      <c r="F8" s="24" t="s">
        <v>61</v>
      </c>
    </row>
    <row r="9" spans="1:6" ht="15">
      <c r="A9" s="25">
        <v>1</v>
      </c>
      <c r="B9" s="26">
        <v>2</v>
      </c>
      <c r="C9" s="25">
        <v>3</v>
      </c>
      <c r="D9" s="25">
        <v>4</v>
      </c>
      <c r="E9" s="85">
        <v>5</v>
      </c>
      <c r="F9" s="86"/>
    </row>
    <row r="10" spans="1:6" ht="32.25" customHeight="1">
      <c r="A10" s="27">
        <v>1</v>
      </c>
      <c r="B10" s="28" t="s">
        <v>110</v>
      </c>
      <c r="C10" s="29"/>
      <c r="D10" s="30">
        <f>D14+D17+D20+D11</f>
        <v>7132800</v>
      </c>
      <c r="E10" s="30">
        <f>E14+E17+E20+E11</f>
        <v>-149794056.64999998</v>
      </c>
      <c r="F10" s="31" t="s">
        <v>148</v>
      </c>
    </row>
    <row r="11" spans="1:6" ht="31.5" customHeight="1" hidden="1">
      <c r="A11" s="32">
        <v>2</v>
      </c>
      <c r="B11" s="28" t="s">
        <v>111</v>
      </c>
      <c r="C11" s="29" t="s">
        <v>112</v>
      </c>
      <c r="D11" s="30">
        <f>D12-D13</f>
        <v>0</v>
      </c>
      <c r="E11" s="30">
        <f>E12-E13</f>
        <v>0</v>
      </c>
      <c r="F11" s="33"/>
    </row>
    <row r="12" spans="1:6" ht="48.75" customHeight="1" hidden="1">
      <c r="A12" s="34">
        <v>3</v>
      </c>
      <c r="B12" s="35" t="s">
        <v>138</v>
      </c>
      <c r="C12" s="34" t="s">
        <v>113</v>
      </c>
      <c r="D12" s="36">
        <v>0</v>
      </c>
      <c r="E12" s="36">
        <v>0</v>
      </c>
      <c r="F12" s="37"/>
    </row>
    <row r="13" spans="1:6" ht="63" customHeight="1" hidden="1">
      <c r="A13" s="34">
        <v>4</v>
      </c>
      <c r="B13" s="38" t="s">
        <v>139</v>
      </c>
      <c r="C13" s="34" t="s">
        <v>114</v>
      </c>
      <c r="D13" s="36">
        <v>0</v>
      </c>
      <c r="E13" s="36">
        <v>0</v>
      </c>
      <c r="F13" s="37"/>
    </row>
    <row r="14" spans="1:6" ht="51.75" customHeight="1">
      <c r="A14" s="34">
        <v>2</v>
      </c>
      <c r="B14" s="26" t="s">
        <v>161</v>
      </c>
      <c r="C14" s="25" t="s">
        <v>115</v>
      </c>
      <c r="D14" s="39">
        <f>D15-D16</f>
        <v>-200279</v>
      </c>
      <c r="E14" s="39">
        <f>E15-E16</f>
        <v>0</v>
      </c>
      <c r="F14" s="31">
        <f aca="true" t="shared" si="0" ref="F14:F25">IF(D14=0,"-",IF(E14/D14*100&gt;110,"свыше 100",ROUND((E14/D14*100),1)))</f>
        <v>0</v>
      </c>
    </row>
    <row r="15" spans="1:6" ht="78">
      <c r="A15" s="34">
        <v>3</v>
      </c>
      <c r="B15" s="35" t="s">
        <v>140</v>
      </c>
      <c r="C15" s="34" t="s">
        <v>116</v>
      </c>
      <c r="D15" s="40">
        <v>0</v>
      </c>
      <c r="E15" s="36">
        <v>0</v>
      </c>
      <c r="F15" s="31" t="str">
        <f t="shared" si="0"/>
        <v>-</v>
      </c>
    </row>
    <row r="16" spans="1:6" ht="62.25" customHeight="1">
      <c r="A16" s="34">
        <v>4</v>
      </c>
      <c r="B16" s="35" t="s">
        <v>141</v>
      </c>
      <c r="C16" s="34" t="s">
        <v>117</v>
      </c>
      <c r="D16" s="40">
        <v>200279</v>
      </c>
      <c r="E16" s="36">
        <v>0</v>
      </c>
      <c r="F16" s="31">
        <f t="shared" si="0"/>
        <v>0</v>
      </c>
    </row>
    <row r="17" spans="1:6" ht="30" customHeight="1">
      <c r="A17" s="34">
        <v>5</v>
      </c>
      <c r="B17" s="26" t="s">
        <v>142</v>
      </c>
      <c r="C17" s="25" t="s">
        <v>118</v>
      </c>
      <c r="D17" s="39">
        <f>D19-D18</f>
        <v>-422521</v>
      </c>
      <c r="E17" s="39">
        <f>E19-E18</f>
        <v>-149794056.64999998</v>
      </c>
      <c r="F17" s="31" t="s">
        <v>148</v>
      </c>
    </row>
    <row r="18" spans="1:6" ht="35.25" customHeight="1">
      <c r="A18" s="34">
        <v>6</v>
      </c>
      <c r="B18" s="41" t="s">
        <v>143</v>
      </c>
      <c r="C18" s="34" t="s">
        <v>119</v>
      </c>
      <c r="D18" s="40">
        <v>1632886292.45</v>
      </c>
      <c r="E18" s="36">
        <v>672868545.89</v>
      </c>
      <c r="F18" s="31">
        <f t="shared" si="0"/>
        <v>41.2</v>
      </c>
    </row>
    <row r="19" spans="1:6" ht="36.75" customHeight="1">
      <c r="A19" s="34">
        <v>7</v>
      </c>
      <c r="B19" s="41" t="s">
        <v>144</v>
      </c>
      <c r="C19" s="34" t="s">
        <v>120</v>
      </c>
      <c r="D19" s="40">
        <v>1632463771.45</v>
      </c>
      <c r="E19" s="36">
        <v>523074489.24</v>
      </c>
      <c r="F19" s="31">
        <f t="shared" si="0"/>
        <v>32</v>
      </c>
    </row>
    <row r="20" spans="1:6" ht="33" customHeight="1">
      <c r="A20" s="34">
        <v>8</v>
      </c>
      <c r="B20" s="26" t="s">
        <v>121</v>
      </c>
      <c r="C20" s="25" t="s">
        <v>122</v>
      </c>
      <c r="D20" s="39">
        <v>7755600</v>
      </c>
      <c r="E20" s="39">
        <f>E23-E21</f>
        <v>0</v>
      </c>
      <c r="F20" s="31" t="s">
        <v>148</v>
      </c>
    </row>
    <row r="21" spans="1:6" ht="34.5" customHeight="1">
      <c r="A21" s="34">
        <v>9</v>
      </c>
      <c r="B21" s="42" t="s">
        <v>145</v>
      </c>
      <c r="C21" s="25" t="s">
        <v>123</v>
      </c>
      <c r="D21" s="39">
        <f>D22</f>
        <v>10000000</v>
      </c>
      <c r="E21" s="39">
        <f>E22</f>
        <v>0</v>
      </c>
      <c r="F21" s="31">
        <f t="shared" si="0"/>
        <v>0</v>
      </c>
    </row>
    <row r="22" spans="1:6" ht="140.25">
      <c r="A22" s="34">
        <v>10</v>
      </c>
      <c r="B22" s="38" t="s">
        <v>146</v>
      </c>
      <c r="C22" s="34" t="s">
        <v>124</v>
      </c>
      <c r="D22" s="36">
        <v>10000000</v>
      </c>
      <c r="E22" s="36">
        <v>0</v>
      </c>
      <c r="F22" s="31">
        <f t="shared" si="0"/>
        <v>0</v>
      </c>
    </row>
    <row r="23" spans="1:6" ht="45.75" customHeight="1">
      <c r="A23" s="34">
        <v>11</v>
      </c>
      <c r="B23" s="26" t="s">
        <v>125</v>
      </c>
      <c r="C23" s="25" t="s">
        <v>126</v>
      </c>
      <c r="D23" s="39">
        <f>D24</f>
        <v>17755600</v>
      </c>
      <c r="E23" s="39">
        <f>E24</f>
        <v>0</v>
      </c>
      <c r="F23" s="31">
        <f t="shared" si="0"/>
        <v>0</v>
      </c>
    </row>
    <row r="24" spans="1:6" ht="46.5" hidden="1">
      <c r="A24" s="34">
        <v>15</v>
      </c>
      <c r="B24" s="35" t="s">
        <v>127</v>
      </c>
      <c r="C24" s="34" t="s">
        <v>128</v>
      </c>
      <c r="D24" s="36">
        <f>D25</f>
        <v>17755600</v>
      </c>
      <c r="E24" s="36">
        <f>E25</f>
        <v>0</v>
      </c>
      <c r="F24" s="31">
        <f t="shared" si="0"/>
        <v>0</v>
      </c>
    </row>
    <row r="25" spans="1:6" ht="62.25">
      <c r="A25" s="34">
        <v>12</v>
      </c>
      <c r="B25" s="41" t="s">
        <v>147</v>
      </c>
      <c r="C25" s="34" t="s">
        <v>129</v>
      </c>
      <c r="D25" s="36">
        <v>17755600</v>
      </c>
      <c r="E25" s="36">
        <v>0</v>
      </c>
      <c r="F25" s="31">
        <f t="shared" si="0"/>
        <v>0</v>
      </c>
    </row>
  </sheetData>
  <sheetProtection/>
  <mergeCells count="7">
    <mergeCell ref="A1:F4"/>
    <mergeCell ref="E9:F9"/>
    <mergeCell ref="A5:A8"/>
    <mergeCell ref="B5:B8"/>
    <mergeCell ref="C5:C8"/>
    <mergeCell ref="D5:D8"/>
    <mergeCell ref="E5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:B1"/>
    </sheetView>
  </sheetViews>
  <sheetFormatPr defaultColWidth="9.00390625" defaultRowHeight="15.75"/>
  <cols>
    <col min="1" max="1" width="27.75390625" style="1" customWidth="1"/>
    <col min="2" max="2" width="24.00390625" style="1" customWidth="1"/>
  </cols>
  <sheetData>
    <row r="1" spans="1:2" ht="64.5" customHeight="1">
      <c r="A1" s="98" t="s">
        <v>265</v>
      </c>
      <c r="B1" s="98"/>
    </row>
    <row r="2" spans="1:2" ht="15">
      <c r="A2" s="2"/>
      <c r="B2" s="2"/>
    </row>
    <row r="3" spans="1:2" ht="41.25">
      <c r="A3" s="3" t="s">
        <v>62</v>
      </c>
      <c r="B3" s="4" t="s">
        <v>132</v>
      </c>
    </row>
    <row r="4" spans="1:2" ht="26.25" customHeight="1">
      <c r="A4" s="5" t="s">
        <v>133</v>
      </c>
      <c r="B4" s="6">
        <v>0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Elvira</cp:lastModifiedBy>
  <cp:lastPrinted>2019-12-17T08:04:12Z</cp:lastPrinted>
  <dcterms:created xsi:type="dcterms:W3CDTF">2002-02-14T09:43:26Z</dcterms:created>
  <dcterms:modified xsi:type="dcterms:W3CDTF">2021-08-26T02:34:02Z</dcterms:modified>
  <cp:category/>
  <cp:version/>
  <cp:contentType/>
  <cp:contentStatus/>
</cp:coreProperties>
</file>