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210" windowWidth="15480" windowHeight="110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'Лист3'!$16:$18</definedName>
    <definedName name="_xlnm.Print_Area" localSheetId="2">'Лист3'!$A$1:$X$213</definedName>
  </definedNames>
  <calcPr fullCalcOnLoad="1"/>
</workbook>
</file>

<file path=xl/sharedStrings.xml><?xml version="1.0" encoding="utf-8"?>
<sst xmlns="http://schemas.openxmlformats.org/spreadsheetml/2006/main" count="418" uniqueCount="163">
  <si>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</si>
  <si>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</si>
  <si>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</si>
  <si>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</si>
  <si>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</si>
  <si>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</si>
  <si>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</si>
  <si>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</si>
  <si>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Областной бюджет</t>
  </si>
  <si>
    <t>Местный бюджет</t>
  </si>
  <si>
    <t xml:space="preserve">ПЛАН </t>
  </si>
  <si>
    <t>Приложение № 3</t>
  </si>
  <si>
    <t>реализации инвестиционных проектов подпрограммы</t>
  </si>
  <si>
    <t>Показатели</t>
  </si>
  <si>
    <t>Един. измер.</t>
  </si>
  <si>
    <t>Всего</t>
  </si>
  <si>
    <t>В том числе по годам реализации Программы</t>
  </si>
  <si>
    <t>тыс.руб.</t>
  </si>
  <si>
    <t>№ п/п</t>
  </si>
  <si>
    <t>В ТОМ ЧИСЛЕ:</t>
  </si>
  <si>
    <t>Строительство распределительных газопроводов - всего, из них:</t>
  </si>
  <si>
    <t>в том числе в разрезе населенных пунктов:</t>
  </si>
  <si>
    <t>д.Озерки (1 оч.)                                   Всего,                                           из них:</t>
  </si>
  <si>
    <t>с.Юва (1 оч.)                                   Всего,                                           из них:</t>
  </si>
  <si>
    <t>с. Большой Турыш (1 оч.)                                   Всего,                                           из них:</t>
  </si>
  <si>
    <t>с. Новое Село                                   Всего,                                           из них:</t>
  </si>
  <si>
    <t>д.Нижнее Никитино                                   Всего,                                           из них:</t>
  </si>
  <si>
    <t>д.Подгорная                                   Всего,                                           из них:</t>
  </si>
  <si>
    <t>с.Чатлык                                   Всего,                                           из них:</t>
  </si>
  <si>
    <t>д.Калиновка                                  Всего,                                           из них:</t>
  </si>
  <si>
    <t>с.Ключики                                 Всего,                                           из них:</t>
  </si>
  <si>
    <t>с.Александровское                                 Всего,                                           из них:</t>
  </si>
  <si>
    <t>Межпоселковый газопровод Березовая Роща - Ключики                               Всего,                                           из них:</t>
  </si>
  <si>
    <t>д.Сызги (2 оч.)                                   Всего,                                           из них:</t>
  </si>
  <si>
    <t>км</t>
  </si>
  <si>
    <t>2.</t>
  </si>
  <si>
    <t>Проектно-изыскательские работы и экспертиза на распределительные газопроводы - всего, в том числе в разрезе населенных пунктов (местный бюджет):</t>
  </si>
  <si>
    <t>2.1</t>
  </si>
  <si>
    <t>с.Новое Село</t>
  </si>
  <si>
    <t>2.3</t>
  </si>
  <si>
    <t>2.4</t>
  </si>
  <si>
    <t>2.5</t>
  </si>
  <si>
    <t>2.6</t>
  </si>
  <si>
    <t>2.7</t>
  </si>
  <si>
    <t>2.8</t>
  </si>
  <si>
    <t>2.10</t>
  </si>
  <si>
    <t>2.11</t>
  </si>
  <si>
    <t>2.12</t>
  </si>
  <si>
    <t>2.14</t>
  </si>
  <si>
    <t>2.15</t>
  </si>
  <si>
    <t>2.16</t>
  </si>
  <si>
    <t>д.Калиновка</t>
  </si>
  <si>
    <t xml:space="preserve">с.Ключики   </t>
  </si>
  <si>
    <t>д.Подгорная</t>
  </si>
  <si>
    <t>Межпоселковый газопровод Березовая Роща-Ключики</t>
  </si>
  <si>
    <t>2.18</t>
  </si>
  <si>
    <t>2.19</t>
  </si>
  <si>
    <t>2.20</t>
  </si>
  <si>
    <t>д.Озерки (2 оч.)</t>
  </si>
  <si>
    <t xml:space="preserve">д.Сызги (2 оч.)   </t>
  </si>
  <si>
    <t xml:space="preserve">Межпоселковый газопровод Средний Бугалыш - Большая Тавра </t>
  </si>
  <si>
    <t>3.</t>
  </si>
  <si>
    <t>Разработка расчетных схем газоснабжения - всего, в том числе в разрезе населенных пунктов (местный бюджет):</t>
  </si>
  <si>
    <t>Корректировка расчетной схемы газоснабжения района</t>
  </si>
  <si>
    <t>Корректировка расчетной схемы д.Приданниково</t>
  </si>
  <si>
    <t>3.1</t>
  </si>
  <si>
    <t>3.2</t>
  </si>
  <si>
    <t>3.3</t>
  </si>
  <si>
    <t>д.Верх-Никитино                               Всего,                                           из них:</t>
  </si>
  <si>
    <t>Межпоселковый газопровод высокого давления Криулино-Сарана и 1 очередь газификации п.Сарана</t>
  </si>
  <si>
    <t>Корректировка расчетной схемы с.Александровское</t>
  </si>
  <si>
    <t>Технологическое присоединение газопровода д.Подгорная к газопроводу высокого давления д.Приданниково-с.Нижнеиргинское                               Всего,                                           из них:</t>
  </si>
  <si>
    <t>3.4</t>
  </si>
  <si>
    <t>Внебюджетные источники</t>
  </si>
  <si>
    <t>*</t>
  </si>
  <si>
    <t xml:space="preserve"> Технологическое присоединение газопровода д.Подгорная </t>
  </si>
  <si>
    <t>Распределительный газопровод д.Приданниково             (мкр. "Западный")</t>
  </si>
  <si>
    <t>Корректировка расчетной схемы с.Нижнеиргинское</t>
  </si>
  <si>
    <t>с.Юва (2 оч.), Савиново</t>
  </si>
  <si>
    <t xml:space="preserve">Межпоселковый газопровод Калиновка - Куянково-Средний Баяк.  </t>
  </si>
  <si>
    <t xml:space="preserve"> Межпоселковый газопровод высокого давления Криулино-Сарана и 1 очередь газификации п.Сарана                                Всего,                                           из них:</t>
  </si>
  <si>
    <t>Распределительный газопровод д.Приданниково             (мкр. "Западный")                        Всего,                                                              из них</t>
  </si>
  <si>
    <t>2021 год</t>
  </si>
  <si>
    <t>2022 год</t>
  </si>
  <si>
    <t>2023 год</t>
  </si>
  <si>
    <t>2024 год</t>
  </si>
  <si>
    <t>округ  до 2024 года», утвержденной</t>
  </si>
  <si>
    <t>"Развитие газификации МО Красноуфимский округ до 2024 года"</t>
  </si>
  <si>
    <t>К муниципальной программе</t>
  </si>
  <si>
    <t>3.5</t>
  </si>
  <si>
    <t>3.6</t>
  </si>
  <si>
    <t>2.21</t>
  </si>
  <si>
    <t>2.22</t>
  </si>
  <si>
    <t>Подземные резервуары для сжиженного газа п. Сарана</t>
  </si>
  <si>
    <t>2.23</t>
  </si>
  <si>
    <t>авторский надзор</t>
  </si>
  <si>
    <t>строительный контроль</t>
  </si>
  <si>
    <t>технический мониторинг</t>
  </si>
  <si>
    <t>2.24</t>
  </si>
  <si>
    <t>Подводящие газопровода к земельным участкам д.Сызги</t>
  </si>
  <si>
    <t>Подводящие газопровода к земельным участкам с. Ключики</t>
  </si>
  <si>
    <t>постановлением Администрации</t>
  </si>
  <si>
    <t>территорий МО Красноуфимский</t>
  </si>
  <si>
    <t>МО Красноуфимский округ</t>
  </si>
  <si>
    <r>
      <t>«</t>
    </r>
    <r>
      <rPr>
        <sz val="9"/>
        <color indexed="8"/>
        <rFont val="Times New Roman"/>
        <family val="1"/>
      </rPr>
      <t>Комплексное развитие сельских</t>
    </r>
  </si>
  <si>
    <r>
      <t xml:space="preserve">Межпоселковый газопровод Калиновка - Куянково-Средний Баяк  </t>
    </r>
    <r>
      <rPr>
        <sz val="12"/>
        <color indexed="8"/>
        <rFont val="Times New Roman"/>
        <family val="1"/>
      </rPr>
      <t xml:space="preserve">                           Всего,                                           из них:</t>
    </r>
  </si>
  <si>
    <t>с. Криулино, мкр. Лесной                               Всего,                                           из них:</t>
  </si>
  <si>
    <t>Межпоселковый газопровод Красноуфимск-Крылово и газификация с. Крылово                                  Всего,                                           из них:</t>
  </si>
  <si>
    <t>Корректировка расчетной схемы д. В.Никитино</t>
  </si>
  <si>
    <t>3.7</t>
  </si>
  <si>
    <t>Корректировка расчетной схемы с. Крылово</t>
  </si>
  <si>
    <t>Газификация мкр. Лесной с.Криулино</t>
  </si>
  <si>
    <t>Газификация д. В. Никитино</t>
  </si>
  <si>
    <t>Газификация с.Чатлык (2 оч.)</t>
  </si>
  <si>
    <t>"Газораспределительные сети среднего и низкого давления с установкой 2х ГРП для газоснабжения жилых домов с.Александровское Красноуфимского района Свердловской области."</t>
  </si>
  <si>
    <t xml:space="preserve"> Межпоселковый газопровод высокого давления Красноуфимск - Крылово и газификация с. Крылово                               Всего:</t>
  </si>
  <si>
    <t>в том числе внебюджетные источники</t>
  </si>
  <si>
    <t xml:space="preserve">Газификация с.Чатлык </t>
  </si>
  <si>
    <t>Газификация д.Куянково и д. Средний Баяк</t>
  </si>
  <si>
    <t xml:space="preserve"> внебюджетные источники</t>
  </si>
  <si>
    <t>2.13</t>
  </si>
  <si>
    <t>2.17</t>
  </si>
  <si>
    <t>Корректировка расчетной схемы с. Куянково и д. Средний Баяк</t>
  </si>
  <si>
    <t>2.2</t>
  </si>
  <si>
    <t>Межпоселковый газопровод высокого давления Криулино-Сарана и 1 очередь газификации п. Сарана.                           Всего,                                  из них:</t>
  </si>
  <si>
    <t>16.77</t>
  </si>
  <si>
    <t>местный бюджет</t>
  </si>
  <si>
    <t>Газификация д. Куянково и д.Средний Баяк                              Всего,                                           из них:</t>
  </si>
  <si>
    <t>Авторский надзор</t>
  </si>
  <si>
    <t>3.8</t>
  </si>
  <si>
    <t>Корректировка расчетной схемы с. Средний Бугалыш</t>
  </si>
  <si>
    <t>Корректировка расчетной схемы с. Большая Тавра</t>
  </si>
  <si>
    <t>3.9</t>
  </si>
  <si>
    <t>1.1</t>
  </si>
  <si>
    <t>1.2</t>
  </si>
  <si>
    <t>1.3</t>
  </si>
  <si>
    <t>1,4</t>
  </si>
  <si>
    <t>1,5</t>
  </si>
  <si>
    <t>1,6</t>
  </si>
  <si>
    <t>1,7</t>
  </si>
  <si>
    <t>1,8</t>
  </si>
  <si>
    <t>1,10</t>
  </si>
  <si>
    <t>1,11</t>
  </si>
  <si>
    <t>1,12</t>
  </si>
  <si>
    <t>1,13</t>
  </si>
  <si>
    <t>1,14</t>
  </si>
  <si>
    <t>1,15</t>
  </si>
  <si>
    <t>1,16</t>
  </si>
  <si>
    <t>1,17</t>
  </si>
  <si>
    <t>1,18</t>
  </si>
  <si>
    <t>1,19</t>
  </si>
  <si>
    <t>1,20</t>
  </si>
  <si>
    <t>1,21</t>
  </si>
  <si>
    <t>1,22</t>
  </si>
  <si>
    <t>№ стр.</t>
  </si>
  <si>
    <t>2,0</t>
  </si>
  <si>
    <t>Сопутствующие мероприятия: акты  обследования, сервитуты, непрофильные проекты и др</t>
  </si>
  <si>
    <t>Капитальный ремонт ГРП и ГРПШ в с.Нижнеиргинское,</t>
  </si>
  <si>
    <t>2.25</t>
  </si>
  <si>
    <t>1.9.</t>
  </si>
  <si>
    <t>* - дополнительные расходы на  мероприятия при софинансировании из местного и областного бюджета, внебюджетных источников,  в рамках выполнения государственной программы Свердловской области  "Развитие жилищьно-коммунального хозяйства и повышение энергетической эффективности в Свердловской области до 2024 года" (утвержденной ПП СО от 29.10.2013 № 1339-ПП), связанные с Распоряжением Губернатора СО, судебных органов, прокуратуры на 2021 год в размере 0,0 р. (в т.ч. местн. бюдж. 0,0 р. обл. бюдж. - 0,0 р.), на 2022 год в размере 76702,62 тыс.р. ( в т.ч. внебюдж. -3 000,0 тыс.р.  обл. бюдж. - 70 899, 67тыс.р.,  мест.бюдж. - 2 802, 95тыс. р.), на 2023 год в размере 84 824,83 тыс. р. (в т.ч. обл. бюдж. - 83262,1тыс. р., мест.бюдж. - 1 562,73тыс. р.)</t>
  </si>
  <si>
    <t>ВСЕГО РАСХОДОВ по подпрограмме "Развитие газификации МО Красноуфимский округ до 2024 года", из них</t>
  </si>
  <si>
    <t>от  22.10.2021 № 683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</si>
</sst>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"/>
    <numFmt numFmtId="197" formatCode="#,##0.0"/>
    <numFmt numFmtId="198" formatCode="#,##0.000"/>
    <numFmt numFmtId="199" formatCode="#,##0.0000"/>
    <numFmt numFmtId="200" formatCode="#,##0.00000"/>
    <numFmt numFmtId="201" formatCode="0.00;[Red]0.0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193" fontId="2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/>
    </xf>
    <xf numFmtId="194" fontId="1" fillId="0" borderId="12" xfId="0" applyNumberFormat="1" applyFont="1" applyFill="1" applyBorder="1" applyAlignment="1">
      <alignment horizontal="center" vertical="center"/>
    </xf>
    <xf numFmtId="194" fontId="2" fillId="0" borderId="13" xfId="0" applyNumberFormat="1" applyFont="1" applyBorder="1" applyAlignment="1">
      <alignment horizontal="center" vertical="center" wrapText="1"/>
    </xf>
    <xf numFmtId="194" fontId="6" fillId="0" borderId="13" xfId="0" applyNumberFormat="1" applyFont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2" fontId="52" fillId="0" borderId="10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2" fontId="52" fillId="0" borderId="11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2" fontId="52" fillId="0" borderId="12" xfId="0" applyNumberFormat="1" applyFont="1" applyFill="1" applyBorder="1" applyAlignment="1">
      <alignment horizontal="center" vertical="center" wrapText="1"/>
    </xf>
    <xf numFmtId="194" fontId="52" fillId="0" borderId="13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93" fontId="53" fillId="0" borderId="10" xfId="0" applyNumberFormat="1" applyFont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94" fontId="53" fillId="0" borderId="10" xfId="0" applyNumberFormat="1" applyFont="1" applyBorder="1" applyAlignment="1">
      <alignment horizontal="center" vertical="center"/>
    </xf>
    <xf numFmtId="193" fontId="53" fillId="0" borderId="10" xfId="0" applyNumberFormat="1" applyFont="1" applyBorder="1" applyAlignment="1">
      <alignment horizontal="center" vertical="center"/>
    </xf>
    <xf numFmtId="194" fontId="53" fillId="0" borderId="11" xfId="0" applyNumberFormat="1" applyFont="1" applyBorder="1" applyAlignment="1">
      <alignment horizontal="center" vertical="center"/>
    </xf>
    <xf numFmtId="194" fontId="53" fillId="0" borderId="12" xfId="0" applyNumberFormat="1" applyFont="1" applyBorder="1" applyAlignment="1">
      <alignment horizontal="center" vertical="center"/>
    </xf>
    <xf numFmtId="194" fontId="53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194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194" fontId="1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top" wrapText="1"/>
    </xf>
    <xf numFmtId="193" fontId="1" fillId="0" borderId="1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93" fontId="1" fillId="0" borderId="13" xfId="0" applyNumberFormat="1" applyFont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193" fontId="1" fillId="0" borderId="13" xfId="0" applyNumberFormat="1" applyFont="1" applyFill="1" applyBorder="1" applyAlignment="1">
      <alignment horizontal="center" vertical="center"/>
    </xf>
    <xf numFmtId="193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193" fontId="1" fillId="0" borderId="12" xfId="0" applyNumberFormat="1" applyFont="1" applyFill="1" applyBorder="1" applyAlignment="1">
      <alignment horizontal="center" vertical="center"/>
    </xf>
    <xf numFmtId="193" fontId="1" fillId="0" borderId="14" xfId="0" applyNumberFormat="1" applyFont="1" applyFill="1" applyBorder="1" applyAlignment="1">
      <alignment horizontal="center" vertical="center"/>
    </xf>
    <xf numFmtId="193" fontId="1" fillId="33" borderId="13" xfId="0" applyNumberFormat="1" applyFont="1" applyFill="1" applyBorder="1" applyAlignment="1">
      <alignment horizontal="center" vertical="center"/>
    </xf>
    <xf numFmtId="193" fontId="1" fillId="0" borderId="14" xfId="0" applyNumberFormat="1" applyFont="1" applyBorder="1" applyAlignment="1">
      <alignment horizontal="center" vertical="center"/>
    </xf>
    <xf numFmtId="193" fontId="53" fillId="0" borderId="13" xfId="0" applyNumberFormat="1" applyFont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Border="1" applyAlignment="1">
      <alignment horizontal="center" vertical="center"/>
    </xf>
    <xf numFmtId="193" fontId="1" fillId="33" borderId="13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94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194" fontId="53" fillId="0" borderId="13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193" fontId="53" fillId="33" borderId="10" xfId="0" applyNumberFormat="1" applyFont="1" applyFill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93" fontId="53" fillId="0" borderId="10" xfId="0" applyNumberFormat="1" applyFont="1" applyFill="1" applyBorder="1" applyAlignment="1">
      <alignment horizontal="center" vertical="center"/>
    </xf>
    <xf numFmtId="194" fontId="5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193" fontId="53" fillId="0" borderId="13" xfId="0" applyNumberFormat="1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93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2" fontId="53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194" fontId="53" fillId="0" borderId="12" xfId="0" applyNumberFormat="1" applyFont="1" applyBorder="1" applyAlignment="1">
      <alignment horizontal="center" vertical="center" wrapText="1"/>
    </xf>
    <xf numFmtId="193" fontId="53" fillId="0" borderId="12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93" fontId="53" fillId="0" borderId="12" xfId="0" applyNumberFormat="1" applyFont="1" applyBorder="1" applyAlignment="1">
      <alignment horizontal="center" vertical="center"/>
    </xf>
    <xf numFmtId="193" fontId="52" fillId="0" borderId="12" xfId="0" applyNumberFormat="1" applyFont="1" applyBorder="1" applyAlignment="1">
      <alignment horizontal="center" vertical="center" wrapText="1"/>
    </xf>
    <xf numFmtId="193" fontId="52" fillId="0" borderId="13" xfId="0" applyNumberFormat="1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2" fontId="53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194" fontId="53" fillId="0" borderId="14" xfId="0" applyNumberFormat="1" applyFont="1" applyBorder="1" applyAlignment="1">
      <alignment horizontal="center" vertical="center" wrapText="1"/>
    </xf>
    <xf numFmtId="193" fontId="53" fillId="0" borderId="14" xfId="0" applyNumberFormat="1" applyFont="1" applyBorder="1" applyAlignment="1">
      <alignment horizontal="center" vertical="center" wrapText="1"/>
    </xf>
    <xf numFmtId="2" fontId="52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/>
    </xf>
    <xf numFmtId="0" fontId="50" fillId="0" borderId="11" xfId="0" applyFont="1" applyBorder="1" applyAlignment="1">
      <alignment/>
    </xf>
    <xf numFmtId="193" fontId="52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center"/>
    </xf>
    <xf numFmtId="194" fontId="53" fillId="33" borderId="10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/>
    </xf>
    <xf numFmtId="0" fontId="51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2" fontId="53" fillId="0" borderId="15" xfId="0" applyNumberFormat="1" applyFont="1" applyBorder="1" applyAlignment="1">
      <alignment horizontal="center" vertical="center" wrapText="1"/>
    </xf>
    <xf numFmtId="199" fontId="53" fillId="0" borderId="10" xfId="0" applyNumberFormat="1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193" fontId="53" fillId="0" borderId="17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2" fontId="53" fillId="0" borderId="17" xfId="0" applyNumberFormat="1" applyFont="1" applyFill="1" applyBorder="1" applyAlignment="1">
      <alignment horizontal="center" vertical="center" wrapText="1"/>
    </xf>
    <xf numFmtId="194" fontId="53" fillId="0" borderId="17" xfId="0" applyNumberFormat="1" applyFont="1" applyBorder="1" applyAlignment="1">
      <alignment horizontal="center" vertical="center" wrapText="1"/>
    </xf>
    <xf numFmtId="2" fontId="52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vertical="top" wrapText="1"/>
    </xf>
    <xf numFmtId="19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53" fillId="0" borderId="10" xfId="0" applyNumberFormat="1" applyFont="1" applyBorder="1" applyAlignment="1">
      <alignment vertical="top" wrapText="1"/>
    </xf>
    <xf numFmtId="0" fontId="0" fillId="0" borderId="18" xfId="0" applyBorder="1" applyAlignment="1">
      <alignment/>
    </xf>
    <xf numFmtId="193" fontId="1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94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2" fontId="52" fillId="0" borderId="14" xfId="0" applyNumberFormat="1" applyFont="1" applyFill="1" applyBorder="1" applyAlignment="1">
      <alignment horizontal="center" vertical="center" wrapText="1"/>
    </xf>
    <xf numFmtId="194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center"/>
    </xf>
    <xf numFmtId="194" fontId="1" fillId="0" borderId="14" xfId="0" applyNumberFormat="1" applyFont="1" applyBorder="1" applyAlignment="1">
      <alignment horizontal="center" vertical="center"/>
    </xf>
    <xf numFmtId="194" fontId="1" fillId="0" borderId="14" xfId="0" applyNumberFormat="1" applyFont="1" applyFill="1" applyBorder="1" applyAlignment="1">
      <alignment horizontal="center" vertical="center"/>
    </xf>
    <xf numFmtId="194" fontId="53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94" fontId="53" fillId="33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2" fontId="53" fillId="0" borderId="13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192" fontId="53" fillId="0" borderId="10" xfId="0" applyNumberFormat="1" applyFont="1" applyBorder="1" applyAlignment="1">
      <alignment horizontal="center" vertical="center" wrapText="1"/>
    </xf>
    <xf numFmtId="192" fontId="53" fillId="0" borderId="12" xfId="0" applyNumberFormat="1" applyFont="1" applyBorder="1" applyAlignment="1">
      <alignment horizontal="center" vertical="center" wrapText="1"/>
    </xf>
    <xf numFmtId="192" fontId="53" fillId="0" borderId="14" xfId="0" applyNumberFormat="1" applyFont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2" fontId="56" fillId="0" borderId="12" xfId="0" applyNumberFormat="1" applyFont="1" applyBorder="1" applyAlignment="1">
      <alignment horizontal="center" vertical="center"/>
    </xf>
    <xf numFmtId="2" fontId="50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50" fillId="0" borderId="12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92" fontId="0" fillId="0" borderId="10" xfId="0" applyNumberFormat="1" applyBorder="1" applyAlignment="1">
      <alignment horizontal="right"/>
    </xf>
    <xf numFmtId="192" fontId="2" fillId="0" borderId="11" xfId="0" applyNumberFormat="1" applyFont="1" applyBorder="1" applyAlignment="1">
      <alignment horizontal="center" vertical="center"/>
    </xf>
    <xf numFmtId="192" fontId="2" fillId="0" borderId="11" xfId="0" applyNumberFormat="1" applyFont="1" applyBorder="1" applyAlignment="1">
      <alignment wrapText="1"/>
    </xf>
    <xf numFmtId="192" fontId="2" fillId="0" borderId="11" xfId="0" applyNumberFormat="1" applyFont="1" applyFill="1" applyBorder="1" applyAlignment="1">
      <alignment horizontal="center" vertical="center"/>
    </xf>
    <xf numFmtId="192" fontId="52" fillId="0" borderId="11" xfId="0" applyNumberFormat="1" applyFont="1" applyBorder="1" applyAlignment="1">
      <alignment horizontal="center" vertical="center"/>
    </xf>
    <xf numFmtId="192" fontId="0" fillId="0" borderId="0" xfId="0" applyNumberFormat="1" applyAlignment="1">
      <alignment/>
    </xf>
    <xf numFmtId="2" fontId="53" fillId="0" borderId="14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92" fontId="53" fillId="0" borderId="12" xfId="0" applyNumberFormat="1" applyFont="1" applyBorder="1" applyAlignment="1">
      <alignment horizontal="center" vertical="center"/>
    </xf>
    <xf numFmtId="192" fontId="53" fillId="0" borderId="10" xfId="0" applyNumberFormat="1" applyFont="1" applyBorder="1" applyAlignment="1">
      <alignment horizontal="center" vertical="center"/>
    </xf>
    <xf numFmtId="192" fontId="1" fillId="0" borderId="12" xfId="0" applyNumberFormat="1" applyFont="1" applyBorder="1" applyAlignment="1">
      <alignment horizontal="center" vertical="center"/>
    </xf>
    <xf numFmtId="192" fontId="2" fillId="0" borderId="23" xfId="0" applyNumberFormat="1" applyFont="1" applyBorder="1" applyAlignment="1">
      <alignment horizontal="center" vertical="center"/>
    </xf>
    <xf numFmtId="192" fontId="52" fillId="0" borderId="11" xfId="0" applyNumberFormat="1" applyFont="1" applyFill="1" applyBorder="1" applyAlignment="1">
      <alignment horizontal="center" vertical="center"/>
    </xf>
    <xf numFmtId="192" fontId="57" fillId="0" borderId="11" xfId="0" applyNumberFormat="1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52" fillId="0" borderId="10" xfId="0" applyNumberFormat="1" applyFont="1" applyFill="1" applyBorder="1" applyAlignment="1">
      <alignment horizontal="center" vertical="center"/>
    </xf>
    <xf numFmtId="192" fontId="57" fillId="0" borderId="10" xfId="0" applyNumberFormat="1" applyFont="1" applyFill="1" applyBorder="1" applyAlignment="1">
      <alignment horizontal="center" vertical="center"/>
    </xf>
    <xf numFmtId="192" fontId="52" fillId="0" borderId="10" xfId="0" applyNumberFormat="1" applyFont="1" applyBorder="1" applyAlignment="1">
      <alignment horizontal="center" vertical="center"/>
    </xf>
    <xf numFmtId="192" fontId="2" fillId="0" borderId="14" xfId="0" applyNumberFormat="1" applyFont="1" applyBorder="1" applyAlignment="1">
      <alignment horizontal="center" vertical="center"/>
    </xf>
    <xf numFmtId="192" fontId="2" fillId="0" borderId="14" xfId="0" applyNumberFormat="1" applyFont="1" applyFill="1" applyBorder="1" applyAlignment="1">
      <alignment horizontal="center" vertical="center"/>
    </xf>
    <xf numFmtId="192" fontId="52" fillId="0" borderId="14" xfId="0" applyNumberFormat="1" applyFont="1" applyFill="1" applyBorder="1" applyAlignment="1">
      <alignment horizontal="center" vertical="center"/>
    </xf>
    <xf numFmtId="192" fontId="57" fillId="0" borderId="14" xfId="0" applyNumberFormat="1" applyFont="1" applyFill="1" applyBorder="1" applyAlignment="1">
      <alignment horizontal="center" vertical="center"/>
    </xf>
    <xf numFmtId="192" fontId="52" fillId="0" borderId="14" xfId="0" applyNumberFormat="1" applyFont="1" applyBorder="1" applyAlignment="1">
      <alignment horizontal="center" vertical="center"/>
    </xf>
    <xf numFmtId="192" fontId="53" fillId="0" borderId="11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192" fontId="53" fillId="33" borderId="10" xfId="0" applyNumberFormat="1" applyFont="1" applyFill="1" applyBorder="1" applyAlignment="1">
      <alignment horizontal="center" vertical="center"/>
    </xf>
    <xf numFmtId="192" fontId="53" fillId="33" borderId="12" xfId="0" applyNumberFormat="1" applyFont="1" applyFill="1" applyBorder="1" applyAlignment="1">
      <alignment horizontal="center" vertical="center"/>
    </xf>
    <xf numFmtId="192" fontId="53" fillId="0" borderId="12" xfId="0" applyNumberFormat="1" applyFont="1" applyFill="1" applyBorder="1" applyAlignment="1">
      <alignment horizontal="center" vertical="center"/>
    </xf>
    <xf numFmtId="192" fontId="53" fillId="0" borderId="10" xfId="0" applyNumberFormat="1" applyFont="1" applyFill="1" applyBorder="1" applyAlignment="1">
      <alignment horizontal="center" vertical="center"/>
    </xf>
    <xf numFmtId="192" fontId="53" fillId="0" borderId="11" xfId="0" applyNumberFormat="1" applyFont="1" applyFill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 wrapText="1"/>
    </xf>
    <xf numFmtId="192" fontId="52" fillId="0" borderId="12" xfId="0" applyNumberFormat="1" applyFont="1" applyBorder="1" applyAlignment="1">
      <alignment horizontal="center" vertical="center" wrapText="1"/>
    </xf>
    <xf numFmtId="192" fontId="52" fillId="0" borderId="10" xfId="0" applyNumberFormat="1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2" fontId="53" fillId="4" borderId="10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/>
    </xf>
    <xf numFmtId="2" fontId="53" fillId="4" borderId="10" xfId="0" applyNumberFormat="1" applyFont="1" applyFill="1" applyBorder="1" applyAlignment="1">
      <alignment horizontal="center" vertical="center"/>
    </xf>
    <xf numFmtId="2" fontId="53" fillId="4" borderId="14" xfId="0" applyNumberFormat="1" applyFont="1" applyFill="1" applyBorder="1" applyAlignment="1">
      <alignment horizontal="center" vertical="center"/>
    </xf>
    <xf numFmtId="192" fontId="53" fillId="4" borderId="10" xfId="0" applyNumberFormat="1" applyFont="1" applyFill="1" applyBorder="1" applyAlignment="1">
      <alignment horizontal="center" vertical="center" wrapText="1"/>
    </xf>
    <xf numFmtId="192" fontId="53" fillId="0" borderId="10" xfId="0" applyNumberFormat="1" applyFont="1" applyFill="1" applyBorder="1" applyAlignment="1">
      <alignment horizontal="center" vertical="center" wrapText="1"/>
    </xf>
    <xf numFmtId="192" fontId="53" fillId="33" borderId="11" xfId="0" applyNumberFormat="1" applyFont="1" applyFill="1" applyBorder="1" applyAlignment="1">
      <alignment horizontal="center" vertical="center" wrapText="1"/>
    </xf>
    <xf numFmtId="192" fontId="53" fillId="33" borderId="10" xfId="0" applyNumberFormat="1" applyFont="1" applyFill="1" applyBorder="1" applyAlignment="1">
      <alignment horizontal="center" vertical="center" wrapText="1"/>
    </xf>
    <xf numFmtId="192" fontId="53" fillId="33" borderId="13" xfId="0" applyNumberFormat="1" applyFont="1" applyFill="1" applyBorder="1" applyAlignment="1">
      <alignment horizontal="center" vertical="center" wrapText="1"/>
    </xf>
    <xf numFmtId="192" fontId="53" fillId="0" borderId="13" xfId="0" applyNumberFormat="1" applyFont="1" applyBorder="1" applyAlignment="1">
      <alignment horizontal="center" vertical="center" wrapText="1"/>
    </xf>
    <xf numFmtId="4" fontId="53" fillId="4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0" fontId="52" fillId="0" borderId="24" xfId="0" applyFont="1" applyBorder="1" applyAlignment="1">
      <alignment horizontal="center" vertical="top" wrapText="1"/>
    </xf>
    <xf numFmtId="2" fontId="52" fillId="0" borderId="25" xfId="0" applyNumberFormat="1" applyFont="1" applyBorder="1" applyAlignment="1">
      <alignment horizontal="left" vertical="center" wrapText="1" shrinkToFi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4" xfId="0" applyFont="1" applyBorder="1" applyAlignment="1">
      <alignment horizontal="left" vertical="top" wrapText="1"/>
    </xf>
    <xf numFmtId="0" fontId="50" fillId="0" borderId="14" xfId="0" applyFont="1" applyBorder="1" applyAlignment="1">
      <alignment/>
    </xf>
    <xf numFmtId="0" fontId="50" fillId="0" borderId="11" xfId="0" applyFont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53" fillId="0" borderId="11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5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51" fillId="0" borderId="0" xfId="0" applyFont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7"/>
  <sheetViews>
    <sheetView tabSelected="1" view="pageBreakPreview" zoomScale="96" zoomScaleNormal="70" zoomScaleSheetLayoutView="96" workbookViewId="0" topLeftCell="M1">
      <selection activeCell="U19" sqref="U19"/>
    </sheetView>
  </sheetViews>
  <sheetFormatPr defaultColWidth="9.140625" defaultRowHeight="12.75"/>
  <cols>
    <col min="1" max="1" width="5.7109375" style="60" customWidth="1"/>
    <col min="2" max="2" width="7.00390625" style="0" customWidth="1"/>
    <col min="3" max="3" width="26.421875" style="0" customWidth="1"/>
    <col min="4" max="4" width="10.421875" style="0" customWidth="1"/>
    <col min="5" max="5" width="18.57421875" style="0" customWidth="1"/>
    <col min="6" max="6" width="17.00390625" style="0" customWidth="1"/>
    <col min="7" max="7" width="16.7109375" style="0" customWidth="1"/>
    <col min="8" max="8" width="16.57421875" style="39" customWidth="1"/>
    <col min="9" max="9" width="16.00390625" style="0" customWidth="1"/>
    <col min="10" max="10" width="2.57421875" style="0" customWidth="1"/>
    <col min="11" max="11" width="16.57421875" style="0" customWidth="1"/>
    <col min="12" max="12" width="2.28125" style="0" customWidth="1"/>
    <col min="13" max="13" width="15.00390625" style="81" customWidth="1"/>
    <col min="14" max="14" width="2.28125" style="0" customWidth="1"/>
    <col min="15" max="15" width="17.28125" style="81" customWidth="1"/>
    <col min="16" max="16" width="2.140625" style="81" customWidth="1"/>
    <col min="17" max="17" width="15.421875" style="81" customWidth="1"/>
    <col min="18" max="18" width="2.140625" style="81" customWidth="1"/>
    <col min="19" max="19" width="17.28125" style="81" customWidth="1"/>
    <col min="20" max="20" width="2.140625" style="81" customWidth="1"/>
    <col min="21" max="21" width="16.421875" style="0" customWidth="1"/>
    <col min="22" max="22" width="2.421875" style="0" customWidth="1"/>
    <col min="23" max="23" width="14.57421875" style="0" customWidth="1"/>
    <col min="24" max="24" width="3.7109375" style="0" customWidth="1"/>
  </cols>
  <sheetData>
    <row r="1" spans="16:24" ht="12.75">
      <c r="P1" s="176"/>
      <c r="R1" s="192"/>
      <c r="T1" s="356" t="s">
        <v>11</v>
      </c>
      <c r="U1" s="356"/>
      <c r="V1" s="356"/>
      <c r="W1" s="356"/>
      <c r="X1" s="356"/>
    </row>
    <row r="2" spans="16:24" ht="12.75">
      <c r="P2" s="176"/>
      <c r="R2" s="192"/>
      <c r="T2" s="356" t="s">
        <v>88</v>
      </c>
      <c r="U2" s="356"/>
      <c r="V2" s="356"/>
      <c r="W2" s="356"/>
      <c r="X2" s="356"/>
    </row>
    <row r="3" spans="16:24" ht="12.75">
      <c r="P3" s="177"/>
      <c r="R3" s="193"/>
      <c r="T3" s="355" t="s">
        <v>104</v>
      </c>
      <c r="U3" s="355"/>
      <c r="V3" s="355"/>
      <c r="W3" s="355"/>
      <c r="X3" s="355"/>
    </row>
    <row r="4" spans="16:24" ht="12.75">
      <c r="P4" s="176"/>
      <c r="R4" s="192"/>
      <c r="T4" s="356" t="s">
        <v>102</v>
      </c>
      <c r="U4" s="356"/>
      <c r="V4" s="356"/>
      <c r="W4" s="356"/>
      <c r="X4" s="356"/>
    </row>
    <row r="5" spans="16:24" ht="12.75">
      <c r="P5" s="176"/>
      <c r="R5" s="192"/>
      <c r="T5" s="356" t="s">
        <v>86</v>
      </c>
      <c r="U5" s="356"/>
      <c r="V5" s="356"/>
      <c r="W5" s="356"/>
      <c r="X5" s="356"/>
    </row>
    <row r="6" spans="16:24" ht="12.75">
      <c r="P6" s="176"/>
      <c r="R6" s="192"/>
      <c r="T6" s="356" t="s">
        <v>101</v>
      </c>
      <c r="U6" s="356"/>
      <c r="V6" s="356"/>
      <c r="W6" s="356"/>
      <c r="X6" s="356"/>
    </row>
    <row r="7" spans="16:24" ht="12.75">
      <c r="P7" s="176"/>
      <c r="R7" s="192"/>
      <c r="T7" s="362" t="s">
        <v>103</v>
      </c>
      <c r="U7" s="362"/>
      <c r="V7" s="362"/>
      <c r="W7" s="362"/>
      <c r="X7" s="362"/>
    </row>
    <row r="8" spans="11:24" ht="12.75">
      <c r="K8" s="40"/>
      <c r="L8" s="40"/>
      <c r="P8" s="188"/>
      <c r="R8" s="188"/>
      <c r="T8" s="363" t="s">
        <v>162</v>
      </c>
      <c r="U8" s="363"/>
      <c r="V8" s="363"/>
      <c r="W8" s="363"/>
      <c r="X8" s="363"/>
    </row>
    <row r="9" spans="11:24" ht="12.75">
      <c r="K9" s="40"/>
      <c r="L9" s="40"/>
      <c r="M9" s="82"/>
      <c r="N9" s="40"/>
      <c r="O9" s="192"/>
      <c r="P9" s="176"/>
      <c r="Q9" s="192"/>
      <c r="R9" s="192"/>
      <c r="S9" s="192"/>
      <c r="T9" s="176"/>
      <c r="U9" s="40"/>
      <c r="V9" s="40"/>
      <c r="W9" s="40"/>
      <c r="X9" s="40"/>
    </row>
    <row r="10" spans="11:24" ht="12.75">
      <c r="K10" s="40"/>
      <c r="L10" s="40"/>
      <c r="M10" s="82"/>
      <c r="N10" s="40"/>
      <c r="O10" s="192"/>
      <c r="P10" s="176"/>
      <c r="Q10" s="192"/>
      <c r="R10" s="192"/>
      <c r="S10" s="192"/>
      <c r="T10" s="176"/>
      <c r="U10" s="40"/>
      <c r="V10" s="40"/>
      <c r="W10" s="40"/>
      <c r="X10" s="40"/>
    </row>
    <row r="11" spans="2:24" ht="12.75" customHeight="1">
      <c r="B11" s="361" t="s">
        <v>10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189"/>
      <c r="R11" s="189"/>
      <c r="T11" s="189"/>
      <c r="V11" s="55"/>
      <c r="X11" s="55"/>
    </row>
    <row r="12" spans="2:24" ht="15.75">
      <c r="B12" s="361" t="s">
        <v>12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189"/>
      <c r="R12" s="189"/>
      <c r="T12" s="189"/>
      <c r="V12" s="55"/>
      <c r="X12" s="55"/>
    </row>
    <row r="13" spans="2:24" ht="12.75" customHeight="1">
      <c r="B13" s="361" t="s">
        <v>87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189"/>
      <c r="R13" s="189"/>
      <c r="T13" s="189"/>
      <c r="V13" s="55"/>
      <c r="X13" s="55"/>
    </row>
    <row r="14" spans="2:24" ht="15.75" customHeight="1"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189"/>
      <c r="R14" s="189"/>
      <c r="T14" s="189"/>
      <c r="V14" s="55"/>
      <c r="X14" s="55"/>
    </row>
    <row r="16" spans="1:24" ht="34.5" customHeight="1">
      <c r="A16" s="359" t="s">
        <v>154</v>
      </c>
      <c r="B16" s="364" t="s">
        <v>18</v>
      </c>
      <c r="C16" s="357" t="s">
        <v>13</v>
      </c>
      <c r="D16" s="357" t="s">
        <v>14</v>
      </c>
      <c r="E16" s="357" t="s">
        <v>15</v>
      </c>
      <c r="F16" s="328" t="s">
        <v>16</v>
      </c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29"/>
    </row>
    <row r="17" spans="1:24" ht="32.25" customHeight="1">
      <c r="A17" s="360"/>
      <c r="B17" s="364"/>
      <c r="C17" s="358"/>
      <c r="D17" s="358"/>
      <c r="E17" s="358"/>
      <c r="F17" s="2" t="s">
        <v>0</v>
      </c>
      <c r="G17" s="2" t="s">
        <v>1</v>
      </c>
      <c r="H17" s="41" t="s">
        <v>2</v>
      </c>
      <c r="I17" s="328" t="s">
        <v>3</v>
      </c>
      <c r="J17" s="329"/>
      <c r="K17" s="328" t="s">
        <v>4</v>
      </c>
      <c r="L17" s="329"/>
      <c r="M17" s="328" t="s">
        <v>5</v>
      </c>
      <c r="N17" s="329"/>
      <c r="O17" s="331" t="s">
        <v>6</v>
      </c>
      <c r="P17" s="332"/>
      <c r="Q17" s="331" t="s">
        <v>82</v>
      </c>
      <c r="R17" s="332"/>
      <c r="S17" s="331" t="s">
        <v>83</v>
      </c>
      <c r="T17" s="332"/>
      <c r="U17" s="328" t="s">
        <v>84</v>
      </c>
      <c r="V17" s="329"/>
      <c r="W17" s="328" t="s">
        <v>85</v>
      </c>
      <c r="X17" s="329"/>
    </row>
    <row r="18" spans="1:24" ht="15.75">
      <c r="A18" s="61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41">
        <v>7</v>
      </c>
      <c r="I18" s="328">
        <v>8</v>
      </c>
      <c r="J18" s="329"/>
      <c r="K18" s="328">
        <v>9</v>
      </c>
      <c r="L18" s="329"/>
      <c r="M18" s="328">
        <v>10</v>
      </c>
      <c r="N18" s="329"/>
      <c r="O18" s="331">
        <v>11</v>
      </c>
      <c r="P18" s="332"/>
      <c r="Q18" s="331">
        <v>12</v>
      </c>
      <c r="R18" s="332"/>
      <c r="S18" s="331">
        <v>13</v>
      </c>
      <c r="T18" s="332"/>
      <c r="U18" s="328">
        <v>14</v>
      </c>
      <c r="V18" s="329"/>
      <c r="W18" s="328">
        <v>15</v>
      </c>
      <c r="X18" s="329"/>
    </row>
    <row r="19" spans="1:24" ht="106.5" customHeight="1">
      <c r="A19" s="61">
        <v>1</v>
      </c>
      <c r="B19" s="1"/>
      <c r="C19" s="5" t="s">
        <v>161</v>
      </c>
      <c r="D19" s="14" t="s">
        <v>17</v>
      </c>
      <c r="E19" s="36">
        <f>SUM(F19:W19)</f>
        <v>812345.767</v>
      </c>
      <c r="F19" s="36">
        <f>SUM(F20:F23)</f>
        <v>53849.979999999996</v>
      </c>
      <c r="G19" s="36">
        <f>G26+G175+G203</f>
        <v>18562.55</v>
      </c>
      <c r="H19" s="36">
        <v>48218.47</v>
      </c>
      <c r="I19" s="36">
        <f>I26+I175+I203</f>
        <v>32204.78</v>
      </c>
      <c r="J19" s="36"/>
      <c r="K19" s="36">
        <f>SUM(K20:K23)</f>
        <v>18874.48</v>
      </c>
      <c r="L19" s="36"/>
      <c r="M19" s="83">
        <f>SUM(M20:M23)</f>
        <v>16303.519999999999</v>
      </c>
      <c r="N19" s="83"/>
      <c r="O19" s="83">
        <v>42044.74</v>
      </c>
      <c r="P19" s="83"/>
      <c r="Q19" s="83">
        <f>SUM(Q21:Q23)</f>
        <v>78260.198</v>
      </c>
      <c r="R19" s="83"/>
      <c r="S19" s="83">
        <f>SUM(S21:S23)</f>
        <v>145275.66999999998</v>
      </c>
      <c r="T19" s="83" t="s">
        <v>74</v>
      </c>
      <c r="U19" s="36">
        <f>SUM(U21:U23)</f>
        <v>162670.279</v>
      </c>
      <c r="V19" s="36" t="s">
        <v>74</v>
      </c>
      <c r="W19" s="36">
        <f>SUM(W21:W23)</f>
        <v>196081.1</v>
      </c>
      <c r="X19" s="36" t="s">
        <v>74</v>
      </c>
    </row>
    <row r="20" spans="1:24" ht="18" customHeight="1">
      <c r="A20" s="61">
        <v>2</v>
      </c>
      <c r="B20" s="1"/>
      <c r="C20" s="5" t="s">
        <v>7</v>
      </c>
      <c r="D20" s="14" t="s">
        <v>17</v>
      </c>
      <c r="E20" s="36">
        <f>SUM(F20:W20)</f>
        <v>23892.65</v>
      </c>
      <c r="F20" s="36">
        <f>F27</f>
        <v>14454.1</v>
      </c>
      <c r="G20" s="36">
        <f>G27</f>
        <v>1531.59</v>
      </c>
      <c r="H20" s="35">
        <v>0</v>
      </c>
      <c r="I20" s="36">
        <v>1736.66</v>
      </c>
      <c r="J20" s="36"/>
      <c r="K20" s="36">
        <v>0</v>
      </c>
      <c r="L20" s="36"/>
      <c r="M20" s="83">
        <v>0</v>
      </c>
      <c r="N20" s="83"/>
      <c r="O20" s="83">
        <v>6170.3</v>
      </c>
      <c r="P20" s="83"/>
      <c r="Q20" s="83">
        <f>Q27</f>
        <v>0</v>
      </c>
      <c r="R20" s="83"/>
      <c r="S20" s="83">
        <f>S27</f>
        <v>0</v>
      </c>
      <c r="T20" s="83"/>
      <c r="U20" s="36">
        <f>U27</f>
        <v>0</v>
      </c>
      <c r="V20" s="36"/>
      <c r="W20" s="36">
        <f>W27</f>
        <v>0</v>
      </c>
      <c r="X20" s="36"/>
    </row>
    <row r="21" spans="1:24" ht="15.75">
      <c r="A21" s="61">
        <v>3</v>
      </c>
      <c r="B21" s="1"/>
      <c r="C21" s="5" t="s">
        <v>8</v>
      </c>
      <c r="D21" s="14" t="s">
        <v>17</v>
      </c>
      <c r="E21" s="36">
        <f>SUM(F21:W21)</f>
        <v>633896.913</v>
      </c>
      <c r="F21" s="36">
        <f>F28</f>
        <v>30715</v>
      </c>
      <c r="G21" s="36">
        <f>G28</f>
        <v>9658.83</v>
      </c>
      <c r="H21" s="35">
        <v>7387.58</v>
      </c>
      <c r="I21" s="36">
        <v>16421.54</v>
      </c>
      <c r="J21" s="36"/>
      <c r="K21" s="36">
        <v>10853.03</v>
      </c>
      <c r="L21" s="36"/>
      <c r="M21" s="83">
        <v>12708.8</v>
      </c>
      <c r="N21" s="83"/>
      <c r="O21" s="83">
        <v>16125.66</v>
      </c>
      <c r="P21" s="83"/>
      <c r="Q21" s="83">
        <f>Q28</f>
        <v>67900</v>
      </c>
      <c r="R21" s="83"/>
      <c r="S21" s="83">
        <f>SUM(S28)</f>
        <v>129099.673</v>
      </c>
      <c r="T21" s="83" t="s">
        <v>74</v>
      </c>
      <c r="U21" s="36">
        <f>U28</f>
        <v>150568.1</v>
      </c>
      <c r="V21" s="36" t="s">
        <v>74</v>
      </c>
      <c r="W21" s="36">
        <f>W28</f>
        <v>182458.7</v>
      </c>
      <c r="X21" s="36" t="s">
        <v>74</v>
      </c>
    </row>
    <row r="22" spans="1:24" ht="18" customHeight="1">
      <c r="A22" s="61">
        <v>4</v>
      </c>
      <c r="B22" s="1"/>
      <c r="C22" s="5" t="s">
        <v>9</v>
      </c>
      <c r="D22" s="14" t="s">
        <v>17</v>
      </c>
      <c r="E22" s="36">
        <f>SUM(F22:W22)</f>
        <v>151212.204</v>
      </c>
      <c r="F22" s="36">
        <v>8680.88</v>
      </c>
      <c r="G22" s="36">
        <f>G29+G175+G203</f>
        <v>7372.129999999999</v>
      </c>
      <c r="H22" s="35">
        <v>40730.89</v>
      </c>
      <c r="I22" s="36">
        <v>13802.58</v>
      </c>
      <c r="J22" s="36"/>
      <c r="K22" s="36">
        <v>8021.45</v>
      </c>
      <c r="L22" s="36"/>
      <c r="M22" s="83">
        <v>3594.72</v>
      </c>
      <c r="N22" s="83"/>
      <c r="O22" s="83">
        <v>19748.78</v>
      </c>
      <c r="P22" s="83"/>
      <c r="Q22" s="83">
        <f>SUM(Q29+Q175+Q203)</f>
        <v>10360.198</v>
      </c>
      <c r="R22" s="83"/>
      <c r="S22" s="83">
        <f>SUM(S29+S176+S203)</f>
        <v>13175.997</v>
      </c>
      <c r="T22" s="83" t="s">
        <v>74</v>
      </c>
      <c r="U22" s="36">
        <f>SUM(U29+U175+U203)</f>
        <v>12102.179</v>
      </c>
      <c r="V22" s="36" t="s">
        <v>74</v>
      </c>
      <c r="W22" s="36">
        <f>SUM(W29+W175+W203)</f>
        <v>13622.400000000001</v>
      </c>
      <c r="X22" s="36" t="s">
        <v>74</v>
      </c>
    </row>
    <row r="23" spans="1:24" ht="34.5" customHeight="1">
      <c r="A23" s="61">
        <v>5</v>
      </c>
      <c r="B23" s="56"/>
      <c r="C23" s="59" t="s">
        <v>73</v>
      </c>
      <c r="D23" s="14" t="s">
        <v>17</v>
      </c>
      <c r="E23" s="310">
        <f>SUM(F23:W23)</f>
        <v>3000</v>
      </c>
      <c r="F23" s="310">
        <f>F30</f>
        <v>0</v>
      </c>
      <c r="G23" s="310">
        <f>G30</f>
        <v>0</v>
      </c>
      <c r="H23" s="310">
        <v>0</v>
      </c>
      <c r="I23" s="310">
        <f>I30</f>
        <v>0</v>
      </c>
      <c r="J23" s="310"/>
      <c r="K23" s="310">
        <v>0</v>
      </c>
      <c r="L23" s="310"/>
      <c r="M23" s="311">
        <v>0</v>
      </c>
      <c r="N23" s="311"/>
      <c r="O23" s="311">
        <f>O30</f>
        <v>0</v>
      </c>
      <c r="P23" s="312"/>
      <c r="Q23" s="298">
        <v>0</v>
      </c>
      <c r="R23" s="312"/>
      <c r="S23" s="311">
        <v>3000</v>
      </c>
      <c r="T23" s="312" t="s">
        <v>74</v>
      </c>
      <c r="U23" s="310">
        <f>U30</f>
        <v>0</v>
      </c>
      <c r="V23" s="313"/>
      <c r="W23" s="310">
        <f>W30</f>
        <v>0</v>
      </c>
      <c r="X23" s="36"/>
    </row>
    <row r="24" spans="1:24" ht="18" customHeight="1" thickBot="1">
      <c r="A24" s="61">
        <v>6</v>
      </c>
      <c r="B24" s="20"/>
      <c r="C24" s="32" t="s">
        <v>19</v>
      </c>
      <c r="D24" s="22"/>
      <c r="E24" s="22"/>
      <c r="F24" s="22"/>
      <c r="G24" s="22"/>
      <c r="H24" s="42"/>
      <c r="I24" s="65"/>
      <c r="J24" s="22"/>
      <c r="K24" s="65"/>
      <c r="L24" s="22"/>
      <c r="M24" s="84"/>
      <c r="N24" s="84"/>
      <c r="O24" s="84"/>
      <c r="P24" s="84"/>
      <c r="Q24" s="84"/>
      <c r="R24" s="84"/>
      <c r="S24" s="84"/>
      <c r="T24" s="84"/>
      <c r="U24" s="22"/>
      <c r="V24" s="22"/>
      <c r="W24" s="22"/>
      <c r="X24" s="22"/>
    </row>
    <row r="25" spans="1:24" ht="18" customHeight="1">
      <c r="A25" s="326">
        <v>7</v>
      </c>
      <c r="B25" s="350">
        <v>1</v>
      </c>
      <c r="C25" s="348" t="s">
        <v>20</v>
      </c>
      <c r="D25" s="109" t="s">
        <v>34</v>
      </c>
      <c r="E25" s="110">
        <f>SUM(F25:W25)</f>
        <v>172.70300000000003</v>
      </c>
      <c r="F25" s="110">
        <v>0</v>
      </c>
      <c r="G25" s="110">
        <v>42.45</v>
      </c>
      <c r="H25" s="111">
        <v>0</v>
      </c>
      <c r="I25" s="110" t="s">
        <v>125</v>
      </c>
      <c r="J25" s="110"/>
      <c r="K25" s="110">
        <v>8.413</v>
      </c>
      <c r="L25" s="110"/>
      <c r="M25" s="112">
        <v>0</v>
      </c>
      <c r="N25" s="112"/>
      <c r="O25" s="112">
        <v>22.76</v>
      </c>
      <c r="P25" s="112"/>
      <c r="Q25" s="112">
        <v>0</v>
      </c>
      <c r="R25" s="112"/>
      <c r="S25" s="112">
        <f>SUM(S32+S39+S46+S60+S67+S74+S81+S94)</f>
        <v>11.57</v>
      </c>
      <c r="T25" s="112"/>
      <c r="U25" s="110">
        <f>SUM(U32+U39+U53+U169)</f>
        <v>53.93</v>
      </c>
      <c r="V25" s="110"/>
      <c r="W25" s="110">
        <f>SUM(W46+W60+W81+W164)</f>
        <v>33.58</v>
      </c>
      <c r="X25" s="109"/>
    </row>
    <row r="26" spans="1:24" ht="46.5" customHeight="1">
      <c r="A26" s="327"/>
      <c r="B26" s="351"/>
      <c r="C26" s="349"/>
      <c r="D26" s="14" t="s">
        <v>17</v>
      </c>
      <c r="E26" s="38">
        <f>SUM(F26:W26)</f>
        <v>726498.7699999999</v>
      </c>
      <c r="F26" s="38">
        <f>F27+F28+F29</f>
        <v>46976.42</v>
      </c>
      <c r="G26" s="38">
        <f>G27+G28+G29</f>
        <v>11847.82</v>
      </c>
      <c r="H26" s="38">
        <f>SUM(H27:H30)</f>
        <v>14219.529999999999</v>
      </c>
      <c r="I26" s="38">
        <v>27379.1</v>
      </c>
      <c r="J26" s="38"/>
      <c r="K26" s="38">
        <f>SUM(K27:K30)</f>
        <v>14275.701000000001</v>
      </c>
      <c r="L26" s="38"/>
      <c r="M26" s="85">
        <f>SUM(M27:M30)</f>
        <v>14313.169999999998</v>
      </c>
      <c r="N26" s="85"/>
      <c r="O26" s="85">
        <v>37668</v>
      </c>
      <c r="P26" s="86"/>
      <c r="Q26" s="85">
        <f>SUM(Q28:Q30)</f>
        <v>73770.62</v>
      </c>
      <c r="R26" s="86"/>
      <c r="S26" s="85">
        <f>SUM(S29+S28)</f>
        <v>135634.02899999998</v>
      </c>
      <c r="T26" s="86" t="s">
        <v>74</v>
      </c>
      <c r="U26" s="38">
        <f>SUM(U29+U28)</f>
        <v>157933.28</v>
      </c>
      <c r="V26" s="35" t="s">
        <v>74</v>
      </c>
      <c r="W26" s="38">
        <f>SUM(W29+W28)</f>
        <v>192481.1</v>
      </c>
      <c r="X26" s="35" t="s">
        <v>74</v>
      </c>
    </row>
    <row r="27" spans="1:24" ht="16.5" customHeight="1">
      <c r="A27" s="61">
        <v>8</v>
      </c>
      <c r="B27" s="1"/>
      <c r="C27" s="7" t="s">
        <v>7</v>
      </c>
      <c r="D27" s="15" t="s">
        <v>17</v>
      </c>
      <c r="E27" s="35">
        <f>SUM(F27:W27)</f>
        <v>23892.65</v>
      </c>
      <c r="F27" s="35">
        <v>14454.1</v>
      </c>
      <c r="G27" s="35">
        <f>G96+G101+G106+G121+G126+G111</f>
        <v>1531.59</v>
      </c>
      <c r="H27" s="35">
        <v>0</v>
      </c>
      <c r="I27" s="35">
        <v>1736.66</v>
      </c>
      <c r="J27" s="35"/>
      <c r="K27" s="35">
        <v>0</v>
      </c>
      <c r="L27" s="35"/>
      <c r="M27" s="86">
        <v>0</v>
      </c>
      <c r="N27" s="35"/>
      <c r="O27" s="86">
        <v>6170.3</v>
      </c>
      <c r="P27" s="86"/>
      <c r="Q27" s="86">
        <v>0</v>
      </c>
      <c r="R27" s="86"/>
      <c r="S27" s="86">
        <v>0</v>
      </c>
      <c r="T27" s="86"/>
      <c r="U27" s="35">
        <v>0</v>
      </c>
      <c r="V27" s="35"/>
      <c r="W27" s="35">
        <v>0</v>
      </c>
      <c r="X27" s="35"/>
    </row>
    <row r="28" spans="1:24" ht="15.75">
      <c r="A28" s="61">
        <v>9</v>
      </c>
      <c r="B28" s="1"/>
      <c r="C28" s="7" t="s">
        <v>8</v>
      </c>
      <c r="D28" s="15" t="s">
        <v>17</v>
      </c>
      <c r="E28" s="35">
        <f>SUM(F28:W28)</f>
        <v>633896.913</v>
      </c>
      <c r="F28" s="35">
        <v>30715</v>
      </c>
      <c r="G28" s="35">
        <f>G97+G102+G107+G112+G122+G127</f>
        <v>9658.83</v>
      </c>
      <c r="H28" s="35">
        <v>7387.58</v>
      </c>
      <c r="I28" s="35">
        <v>16421.54</v>
      </c>
      <c r="J28" s="35"/>
      <c r="K28" s="35">
        <v>10853.03</v>
      </c>
      <c r="L28" s="35"/>
      <c r="M28" s="86">
        <v>12708.8</v>
      </c>
      <c r="N28" s="35"/>
      <c r="O28" s="86">
        <v>16125.66</v>
      </c>
      <c r="P28" s="86"/>
      <c r="Q28" s="86">
        <f>SUM(Q42+Q35)</f>
        <v>67900</v>
      </c>
      <c r="R28" s="86"/>
      <c r="S28" s="86">
        <f>SUM(S42+S70+S77+S172)</f>
        <v>129099.673</v>
      </c>
      <c r="T28" s="86" t="s">
        <v>74</v>
      </c>
      <c r="U28" s="35">
        <f>SUM(U35+U42+U56+U172)</f>
        <v>150568.1</v>
      </c>
      <c r="V28" s="35" t="s">
        <v>74</v>
      </c>
      <c r="W28" s="35">
        <f>SUM(W49+W63+W84+W172)</f>
        <v>182458.7</v>
      </c>
      <c r="X28" s="35" t="s">
        <v>74</v>
      </c>
    </row>
    <row r="29" spans="1:24" ht="15.75">
      <c r="A29" s="61">
        <v>10</v>
      </c>
      <c r="B29" s="1"/>
      <c r="C29" s="7" t="s">
        <v>9</v>
      </c>
      <c r="D29" s="15" t="s">
        <v>17</v>
      </c>
      <c r="E29" s="35">
        <f>SUM(F29:W29)</f>
        <v>68712.187</v>
      </c>
      <c r="F29" s="35">
        <v>1807.32</v>
      </c>
      <c r="G29" s="35">
        <v>657.4</v>
      </c>
      <c r="H29" s="35">
        <v>6831.95</v>
      </c>
      <c r="I29" s="35">
        <v>9222.9</v>
      </c>
      <c r="J29" s="35"/>
      <c r="K29" s="80">
        <v>3422.671</v>
      </c>
      <c r="L29" s="35"/>
      <c r="M29" s="86">
        <v>1604.37</v>
      </c>
      <c r="N29" s="36"/>
      <c r="O29" s="86">
        <v>15373.02</v>
      </c>
      <c r="P29" s="86"/>
      <c r="Q29" s="265">
        <v>5870.62</v>
      </c>
      <c r="R29" s="86"/>
      <c r="S29" s="86">
        <f>SUM(S43+S44+S45+S71+S72+S73+S78+S79+S80+S173)</f>
        <v>6534.356</v>
      </c>
      <c r="T29" s="86" t="s">
        <v>74</v>
      </c>
      <c r="U29" s="35">
        <f>SUM(U36+U37+U38+U43+U44+U45+U57+U58+U59+U173)</f>
        <v>7365.179999999999</v>
      </c>
      <c r="V29" s="35" t="s">
        <v>74</v>
      </c>
      <c r="W29" s="35">
        <f>SUM(W50+W51+W52+W64+W65+W66+W85+W86+W87+W168)</f>
        <v>10022.400000000001</v>
      </c>
      <c r="X29" s="35" t="s">
        <v>74</v>
      </c>
    </row>
    <row r="30" spans="1:24" ht="31.5">
      <c r="A30" s="61">
        <v>11</v>
      </c>
      <c r="B30" s="56"/>
      <c r="C30" s="59" t="s">
        <v>73</v>
      </c>
      <c r="D30" s="57" t="s">
        <v>17</v>
      </c>
      <c r="E30" s="58">
        <f>F30+G30+H30+I30+K30+M30+O30</f>
        <v>0</v>
      </c>
      <c r="F30" s="58">
        <v>0</v>
      </c>
      <c r="G30" s="58">
        <v>0</v>
      </c>
      <c r="H30" s="58">
        <v>0</v>
      </c>
      <c r="I30" s="58">
        <v>0</v>
      </c>
      <c r="J30" s="58"/>
      <c r="K30" s="58">
        <v>0</v>
      </c>
      <c r="L30" s="58"/>
      <c r="M30" s="87">
        <v>0</v>
      </c>
      <c r="N30" s="58"/>
      <c r="O30" s="87">
        <v>0</v>
      </c>
      <c r="P30" s="86"/>
      <c r="Q30" s="230">
        <v>0</v>
      </c>
      <c r="R30" s="86"/>
      <c r="S30" s="87">
        <v>0</v>
      </c>
      <c r="T30" s="86"/>
      <c r="U30" s="58">
        <v>0</v>
      </c>
      <c r="V30" s="35"/>
      <c r="W30" s="58">
        <v>0</v>
      </c>
      <c r="X30" s="35"/>
    </row>
    <row r="31" spans="1:24" ht="33.75" customHeight="1" thickBot="1">
      <c r="A31" s="61">
        <v>12</v>
      </c>
      <c r="B31" s="20"/>
      <c r="C31" s="21" t="s">
        <v>21</v>
      </c>
      <c r="D31" s="22"/>
      <c r="E31" s="76"/>
      <c r="F31" s="77"/>
      <c r="G31" s="77"/>
      <c r="H31" s="78"/>
      <c r="I31" s="77"/>
      <c r="J31" s="77"/>
      <c r="K31" s="77"/>
      <c r="L31" s="77"/>
      <c r="M31" s="88"/>
      <c r="N31" s="77"/>
      <c r="O31" s="88"/>
      <c r="P31" s="88"/>
      <c r="Q31" s="88"/>
      <c r="R31" s="88"/>
      <c r="S31" s="88"/>
      <c r="T31" s="88"/>
      <c r="U31" s="77"/>
      <c r="V31" s="77"/>
      <c r="W31" s="77"/>
      <c r="X31" s="107"/>
    </row>
    <row r="32" spans="1:24" ht="15.75" customHeight="1">
      <c r="A32" s="346">
        <v>13</v>
      </c>
      <c r="B32" s="352" t="s">
        <v>133</v>
      </c>
      <c r="C32" s="341" t="s">
        <v>31</v>
      </c>
      <c r="D32" s="3" t="s">
        <v>34</v>
      </c>
      <c r="E32" s="130">
        <v>9.069</v>
      </c>
      <c r="F32" s="18"/>
      <c r="G32" s="18"/>
      <c r="H32" s="48"/>
      <c r="I32" s="166"/>
      <c r="J32" s="18"/>
      <c r="K32" s="18"/>
      <c r="L32" s="18"/>
      <c r="M32" s="89"/>
      <c r="N32" s="18"/>
      <c r="O32" s="89"/>
      <c r="P32" s="89"/>
      <c r="Q32" s="89"/>
      <c r="R32" s="89"/>
      <c r="S32" s="89"/>
      <c r="T32" s="89"/>
      <c r="U32" s="18">
        <v>10.33</v>
      </c>
      <c r="V32" s="18"/>
      <c r="W32" s="18"/>
      <c r="X32" s="18"/>
    </row>
    <row r="33" spans="1:24" ht="33" customHeight="1">
      <c r="A33" s="347"/>
      <c r="B33" s="353"/>
      <c r="C33" s="354"/>
      <c r="D33" s="1" t="s">
        <v>17</v>
      </c>
      <c r="E33" s="33">
        <f>SUM(W33+U33+S33+Q33+O33+M33+K33+I33+H33+G33+F33)</f>
        <v>45272.380000000005</v>
      </c>
      <c r="F33" s="16"/>
      <c r="G33" s="16"/>
      <c r="H33" s="46"/>
      <c r="I33" s="68"/>
      <c r="J33" s="33"/>
      <c r="K33" s="16"/>
      <c r="L33" s="16"/>
      <c r="M33" s="90"/>
      <c r="N33" s="62"/>
      <c r="O33" s="90"/>
      <c r="P33" s="90"/>
      <c r="Q33" s="90"/>
      <c r="R33" s="90"/>
      <c r="S33" s="92"/>
      <c r="T33" s="90"/>
      <c r="U33" s="324">
        <f>SUM(U34:U38)</f>
        <v>45272.380000000005</v>
      </c>
      <c r="V33" s="90" t="s">
        <v>74</v>
      </c>
      <c r="W33" s="262"/>
      <c r="X33" s="16"/>
    </row>
    <row r="34" spans="1:24" ht="15.75" customHeight="1">
      <c r="A34" s="61">
        <v>14</v>
      </c>
      <c r="B34" s="1"/>
      <c r="C34" s="6" t="s">
        <v>7</v>
      </c>
      <c r="D34" s="1"/>
      <c r="E34" s="33"/>
      <c r="F34" s="16"/>
      <c r="G34" s="16"/>
      <c r="H34" s="49"/>
      <c r="I34" s="68"/>
      <c r="J34" s="16"/>
      <c r="K34" s="16"/>
      <c r="L34" s="16"/>
      <c r="M34" s="90"/>
      <c r="N34" s="16"/>
      <c r="O34" s="90"/>
      <c r="P34" s="90"/>
      <c r="Q34" s="90"/>
      <c r="R34" s="90"/>
      <c r="S34" s="92"/>
      <c r="T34" s="90"/>
      <c r="U34" s="121">
        <v>0</v>
      </c>
      <c r="V34" s="90"/>
      <c r="W34" s="262"/>
      <c r="X34" s="16"/>
    </row>
    <row r="35" spans="1:24" ht="15.75" customHeight="1">
      <c r="A35" s="61">
        <v>15</v>
      </c>
      <c r="B35" s="1"/>
      <c r="C35" s="6" t="s">
        <v>8</v>
      </c>
      <c r="D35" s="1"/>
      <c r="E35" s="33">
        <v>46070</v>
      </c>
      <c r="F35" s="16"/>
      <c r="G35" s="16"/>
      <c r="H35" s="49"/>
      <c r="I35" s="68"/>
      <c r="J35" s="33"/>
      <c r="K35" s="16"/>
      <c r="L35" s="16"/>
      <c r="M35" s="90"/>
      <c r="N35" s="62"/>
      <c r="O35" s="90"/>
      <c r="P35" s="90"/>
      <c r="Q35" s="90"/>
      <c r="R35" s="90"/>
      <c r="S35" s="92"/>
      <c r="T35" s="90"/>
      <c r="U35" s="121">
        <v>42910.1</v>
      </c>
      <c r="V35" s="90"/>
      <c r="W35" s="262"/>
      <c r="X35" s="16"/>
    </row>
    <row r="36" spans="1:24" ht="15.75" customHeight="1">
      <c r="A36" s="61">
        <v>16</v>
      </c>
      <c r="B36" s="56"/>
      <c r="C36" s="158" t="s">
        <v>9</v>
      </c>
      <c r="D36" s="56"/>
      <c r="E36" s="244">
        <f>SUM(W36+U36+S36+Q36+O36+M36+K36+I36+H36+G36+F36)</f>
        <v>1327.12</v>
      </c>
      <c r="F36" s="165"/>
      <c r="G36" s="165"/>
      <c r="H36" s="245"/>
      <c r="I36" s="231"/>
      <c r="J36" s="244"/>
      <c r="K36" s="165"/>
      <c r="L36" s="165"/>
      <c r="M36" s="160"/>
      <c r="N36" s="165"/>
      <c r="O36" s="160"/>
      <c r="P36" s="160"/>
      <c r="Q36" s="160"/>
      <c r="R36" s="160"/>
      <c r="S36" s="163"/>
      <c r="T36" s="160"/>
      <c r="U36" s="159">
        <v>1327.12</v>
      </c>
      <c r="V36" s="160" t="s">
        <v>74</v>
      </c>
      <c r="W36" s="263"/>
      <c r="X36" s="165"/>
    </row>
    <row r="37" spans="1:24" ht="15.75" customHeight="1">
      <c r="A37" s="206">
        <v>17</v>
      </c>
      <c r="B37" s="1"/>
      <c r="C37" s="6" t="s">
        <v>128</v>
      </c>
      <c r="D37" s="1"/>
      <c r="E37" s="33">
        <f>SUM(W37+U37+S37+Q37+O37+M37+K37+I37+H37+G37+F37)</f>
        <v>88.47</v>
      </c>
      <c r="F37" s="16"/>
      <c r="G37" s="16"/>
      <c r="H37" s="49"/>
      <c r="I37" s="68"/>
      <c r="J37" s="33"/>
      <c r="K37" s="16"/>
      <c r="L37" s="16"/>
      <c r="M37" s="90"/>
      <c r="N37" s="16"/>
      <c r="O37" s="90"/>
      <c r="P37" s="90"/>
      <c r="Q37" s="90"/>
      <c r="R37" s="90"/>
      <c r="S37" s="92"/>
      <c r="T37" s="90"/>
      <c r="U37" s="121">
        <v>88.47</v>
      </c>
      <c r="V37" s="90" t="s">
        <v>74</v>
      </c>
      <c r="W37" s="262"/>
      <c r="X37" s="16"/>
    </row>
    <row r="38" spans="1:24" ht="15.75" customHeight="1" thickBot="1">
      <c r="A38" s="206">
        <v>18</v>
      </c>
      <c r="B38" s="229"/>
      <c r="C38" s="225" t="s">
        <v>96</v>
      </c>
      <c r="D38" s="229"/>
      <c r="E38" s="242">
        <f>SUM(W38+U38+S38+Q38+O38+M38+K38+I38+H38+G38+F38)</f>
        <v>946.69</v>
      </c>
      <c r="F38" s="184"/>
      <c r="G38" s="184"/>
      <c r="H38" s="243"/>
      <c r="I38" s="233"/>
      <c r="J38" s="242"/>
      <c r="K38" s="184"/>
      <c r="L38" s="184"/>
      <c r="M38" s="179"/>
      <c r="N38" s="184"/>
      <c r="O38" s="179"/>
      <c r="P38" s="179"/>
      <c r="Q38" s="179"/>
      <c r="R38" s="179"/>
      <c r="S38" s="182"/>
      <c r="T38" s="179"/>
      <c r="U38" s="178">
        <v>946.69</v>
      </c>
      <c r="V38" s="179" t="s">
        <v>74</v>
      </c>
      <c r="W38" s="264"/>
      <c r="X38" s="184"/>
    </row>
    <row r="39" spans="1:24" ht="16.5" customHeight="1">
      <c r="A39" s="206">
        <v>19</v>
      </c>
      <c r="B39" s="224" t="s">
        <v>134</v>
      </c>
      <c r="C39" s="223" t="s">
        <v>80</v>
      </c>
      <c r="D39" s="113" t="s">
        <v>34</v>
      </c>
      <c r="E39" s="131">
        <v>36.2</v>
      </c>
      <c r="F39" s="114"/>
      <c r="G39" s="114"/>
      <c r="H39" s="116"/>
      <c r="I39" s="115"/>
      <c r="J39" s="114"/>
      <c r="K39" s="114"/>
      <c r="L39" s="114"/>
      <c r="M39" s="117"/>
      <c r="N39" s="114"/>
      <c r="O39" s="196"/>
      <c r="P39" s="117"/>
      <c r="Q39" s="196"/>
      <c r="R39" s="117"/>
      <c r="S39" s="196"/>
      <c r="T39" s="117"/>
      <c r="U39" s="196">
        <v>36.2</v>
      </c>
      <c r="V39" s="114"/>
      <c r="W39" s="116"/>
      <c r="X39" s="114"/>
    </row>
    <row r="40" spans="1:24" ht="132" customHeight="1">
      <c r="A40" s="206"/>
      <c r="B40" s="229"/>
      <c r="C40" s="225" t="s">
        <v>124</v>
      </c>
      <c r="D40" s="1" t="s">
        <v>17</v>
      </c>
      <c r="E40" s="121">
        <f>SUM(F40+G40+H40+I40+K40+M40+O40+Q40+S40+U40+W40+F40)</f>
        <v>201465.385</v>
      </c>
      <c r="F40" s="90"/>
      <c r="G40" s="90"/>
      <c r="H40" s="141"/>
      <c r="I40" s="142"/>
      <c r="J40" s="90"/>
      <c r="K40" s="90"/>
      <c r="L40" s="90"/>
      <c r="M40" s="93"/>
      <c r="N40" s="94"/>
      <c r="O40" s="147"/>
      <c r="P40" s="190"/>
      <c r="Q40" s="318">
        <f>SUM(Q41:Q45)</f>
        <v>70677.685</v>
      </c>
      <c r="R40" s="262"/>
      <c r="S40" s="318">
        <f>SUM(S41:S45)</f>
        <v>60700</v>
      </c>
      <c r="T40" s="318"/>
      <c r="U40" s="318">
        <f>SUM(U41:U45)</f>
        <v>70087.7</v>
      </c>
      <c r="V40" s="16"/>
      <c r="W40" s="63"/>
      <c r="X40" s="16"/>
    </row>
    <row r="41" spans="1:24" ht="15.75" customHeight="1">
      <c r="A41" s="61">
        <v>20</v>
      </c>
      <c r="B41" s="1"/>
      <c r="C41" s="6" t="s">
        <v>7</v>
      </c>
      <c r="D41" s="1"/>
      <c r="E41" s="121">
        <f>F41+G41+H41+I41+K41+M41+O41</f>
        <v>0</v>
      </c>
      <c r="F41" s="90"/>
      <c r="G41" s="90"/>
      <c r="H41" s="141"/>
      <c r="I41" s="142"/>
      <c r="J41" s="90"/>
      <c r="K41" s="121"/>
      <c r="L41" s="90"/>
      <c r="M41" s="94"/>
      <c r="N41" s="94"/>
      <c r="O41" s="94"/>
      <c r="P41" s="94"/>
      <c r="Q41" s="320">
        <v>0</v>
      </c>
      <c r="R41" s="262"/>
      <c r="S41" s="319">
        <v>0</v>
      </c>
      <c r="T41" s="262"/>
      <c r="U41" s="321">
        <v>0</v>
      </c>
      <c r="V41" s="16"/>
      <c r="W41" s="46"/>
      <c r="X41" s="16"/>
    </row>
    <row r="42" spans="1:24" ht="15.75" customHeight="1">
      <c r="A42" s="61">
        <v>21</v>
      </c>
      <c r="B42" s="1"/>
      <c r="C42" s="6" t="s">
        <v>8</v>
      </c>
      <c r="D42" s="1"/>
      <c r="E42" s="121">
        <f>SUM(F42:W42)</f>
        <v>193406</v>
      </c>
      <c r="F42" s="90"/>
      <c r="G42" s="90"/>
      <c r="H42" s="141"/>
      <c r="I42" s="142"/>
      <c r="J42" s="90"/>
      <c r="K42" s="121"/>
      <c r="L42" s="90"/>
      <c r="M42" s="95"/>
      <c r="N42" s="94"/>
      <c r="O42" s="95"/>
      <c r="P42" s="95"/>
      <c r="Q42" s="321">
        <v>67900</v>
      </c>
      <c r="R42" s="262"/>
      <c r="S42" s="262">
        <v>58200</v>
      </c>
      <c r="T42" s="262"/>
      <c r="U42" s="321">
        <v>67306</v>
      </c>
      <c r="V42" s="33"/>
      <c r="W42" s="33"/>
      <c r="X42" s="16"/>
    </row>
    <row r="43" spans="1:24" ht="15.75" customHeight="1">
      <c r="A43" s="61">
        <v>22</v>
      </c>
      <c r="B43" s="1"/>
      <c r="C43" s="6" t="s">
        <v>9</v>
      </c>
      <c r="D43" s="1"/>
      <c r="E43" s="121">
        <f>SUM(F43:W43)</f>
        <v>5981.7</v>
      </c>
      <c r="F43" s="90"/>
      <c r="G43" s="90"/>
      <c r="H43" s="141"/>
      <c r="I43" s="142"/>
      <c r="J43" s="90"/>
      <c r="K43" s="121"/>
      <c r="L43" s="90"/>
      <c r="M43" s="95"/>
      <c r="N43" s="94"/>
      <c r="O43" s="190"/>
      <c r="P43" s="95"/>
      <c r="Q43" s="321">
        <v>2100</v>
      </c>
      <c r="R43" s="262"/>
      <c r="S43" s="262">
        <v>1800</v>
      </c>
      <c r="T43" s="262"/>
      <c r="U43" s="321">
        <v>2081.7</v>
      </c>
      <c r="V43" s="33"/>
      <c r="W43" s="33"/>
      <c r="X43" s="16"/>
    </row>
    <row r="44" spans="1:24" ht="15.75" customHeight="1">
      <c r="A44" s="206"/>
      <c r="B44" s="1"/>
      <c r="C44" s="6" t="s">
        <v>95</v>
      </c>
      <c r="D44" s="1"/>
      <c r="E44" s="121">
        <f>SUM(F44:U44)</f>
        <v>280</v>
      </c>
      <c r="F44" s="90"/>
      <c r="G44" s="90"/>
      <c r="H44" s="141"/>
      <c r="I44" s="142"/>
      <c r="J44" s="90"/>
      <c r="K44" s="121"/>
      <c r="L44" s="90"/>
      <c r="M44" s="95"/>
      <c r="N44" s="94"/>
      <c r="O44" s="190"/>
      <c r="P44" s="95"/>
      <c r="Q44" s="321">
        <v>80</v>
      </c>
      <c r="R44" s="262"/>
      <c r="S44" s="262">
        <v>100</v>
      </c>
      <c r="T44" s="262"/>
      <c r="U44" s="321">
        <v>100</v>
      </c>
      <c r="V44" s="33"/>
      <c r="W44" s="33"/>
      <c r="X44" s="16"/>
    </row>
    <row r="45" spans="1:24" ht="15.75" customHeight="1" thickBot="1">
      <c r="A45" s="206"/>
      <c r="B45" s="20"/>
      <c r="C45" s="23" t="s">
        <v>96</v>
      </c>
      <c r="D45" s="20"/>
      <c r="E45" s="248">
        <f>SUM(F45:U45)</f>
        <v>1797.685</v>
      </c>
      <c r="F45" s="91"/>
      <c r="G45" s="91"/>
      <c r="H45" s="249"/>
      <c r="I45" s="145"/>
      <c r="J45" s="91"/>
      <c r="K45" s="248"/>
      <c r="L45" s="91"/>
      <c r="M45" s="250"/>
      <c r="N45" s="251"/>
      <c r="O45" s="252"/>
      <c r="P45" s="250"/>
      <c r="Q45" s="322">
        <v>597.685</v>
      </c>
      <c r="R45" s="323"/>
      <c r="S45" s="323">
        <v>600</v>
      </c>
      <c r="T45" s="323"/>
      <c r="U45" s="322">
        <v>600</v>
      </c>
      <c r="V45" s="34"/>
      <c r="W45" s="34"/>
      <c r="X45" s="24"/>
    </row>
    <row r="46" spans="1:24" ht="14.25" customHeight="1">
      <c r="A46" s="326">
        <v>23</v>
      </c>
      <c r="B46" s="338" t="s">
        <v>135</v>
      </c>
      <c r="C46" s="345" t="s">
        <v>68</v>
      </c>
      <c r="D46" s="3" t="s">
        <v>34</v>
      </c>
      <c r="E46" s="132">
        <v>4.26</v>
      </c>
      <c r="F46" s="246"/>
      <c r="G46" s="246"/>
      <c r="H46" s="247"/>
      <c r="I46" s="246"/>
      <c r="J46" s="246"/>
      <c r="K46" s="246"/>
      <c r="L46" s="246"/>
      <c r="M46" s="98"/>
      <c r="N46" s="28"/>
      <c r="O46" s="98"/>
      <c r="P46" s="98"/>
      <c r="Q46" s="98"/>
      <c r="R46" s="98"/>
      <c r="S46" s="98"/>
      <c r="T46" s="98"/>
      <c r="U46" s="28"/>
      <c r="V46" s="28"/>
      <c r="W46" s="28">
        <v>4.82</v>
      </c>
      <c r="X46" s="28"/>
    </row>
    <row r="47" spans="1:24" ht="36" customHeight="1">
      <c r="A47" s="327"/>
      <c r="B47" s="334"/>
      <c r="C47" s="336"/>
      <c r="D47" s="1" t="s">
        <v>17</v>
      </c>
      <c r="E47" s="72">
        <f>SUM(W47+U47)</f>
        <v>27088.4</v>
      </c>
      <c r="F47" s="13"/>
      <c r="G47" s="13"/>
      <c r="H47" s="51"/>
      <c r="I47" s="13"/>
      <c r="J47" s="13"/>
      <c r="K47" s="13"/>
      <c r="L47" s="13"/>
      <c r="M47" s="96"/>
      <c r="N47" s="13"/>
      <c r="O47" s="96"/>
      <c r="P47" s="96"/>
      <c r="Q47" s="96"/>
      <c r="R47" s="96"/>
      <c r="S47" s="96"/>
      <c r="T47" s="96"/>
      <c r="U47" s="72"/>
      <c r="V47" s="13"/>
      <c r="W47" s="315">
        <v>27088.4</v>
      </c>
      <c r="X47" s="13" t="s">
        <v>74</v>
      </c>
    </row>
    <row r="48" spans="1:24" ht="15.75">
      <c r="A48" s="61">
        <v>24</v>
      </c>
      <c r="B48" s="1"/>
      <c r="C48" s="6" t="s">
        <v>7</v>
      </c>
      <c r="D48" s="8"/>
      <c r="E48" s="72"/>
      <c r="F48" s="13"/>
      <c r="G48" s="13"/>
      <c r="H48" s="51"/>
      <c r="I48" s="13"/>
      <c r="J48" s="13"/>
      <c r="K48" s="13"/>
      <c r="L48" s="13"/>
      <c r="M48" s="96"/>
      <c r="N48" s="13"/>
      <c r="O48" s="96"/>
      <c r="P48" s="96"/>
      <c r="Q48" s="96"/>
      <c r="R48" s="96"/>
      <c r="S48" s="96"/>
      <c r="T48" s="96"/>
      <c r="U48" s="72"/>
      <c r="V48" s="13"/>
      <c r="W48" s="72"/>
      <c r="X48" s="13"/>
    </row>
    <row r="49" spans="1:24" ht="15.75">
      <c r="A49" s="61">
        <v>25</v>
      </c>
      <c r="B49" s="1"/>
      <c r="C49" s="6" t="s">
        <v>8</v>
      </c>
      <c r="D49" s="8"/>
      <c r="E49" s="72">
        <f>SUM(U49:W49)</f>
        <v>25697</v>
      </c>
      <c r="F49" s="13"/>
      <c r="G49" s="13"/>
      <c r="H49" s="51"/>
      <c r="I49" s="13"/>
      <c r="J49" s="13"/>
      <c r="K49" s="13"/>
      <c r="L49" s="13"/>
      <c r="M49" s="96"/>
      <c r="N49" s="13"/>
      <c r="O49" s="96"/>
      <c r="P49" s="96"/>
      <c r="Q49" s="96"/>
      <c r="R49" s="96"/>
      <c r="S49" s="96"/>
      <c r="T49" s="96"/>
      <c r="U49" s="72"/>
      <c r="V49" s="13"/>
      <c r="W49" s="72">
        <v>25697</v>
      </c>
      <c r="X49" s="13" t="s">
        <v>74</v>
      </c>
    </row>
    <row r="50" spans="1:24" ht="15.75">
      <c r="A50" s="61">
        <v>26</v>
      </c>
      <c r="B50" s="1"/>
      <c r="C50" s="6" t="s">
        <v>9</v>
      </c>
      <c r="D50" s="8"/>
      <c r="E50" s="72">
        <f>SUM(U50:W50)</f>
        <v>795.63</v>
      </c>
      <c r="F50" s="13"/>
      <c r="G50" s="13"/>
      <c r="H50" s="51"/>
      <c r="I50" s="13"/>
      <c r="J50" s="13"/>
      <c r="K50" s="13"/>
      <c r="L50" s="13"/>
      <c r="M50" s="96"/>
      <c r="N50" s="13"/>
      <c r="O50" s="96"/>
      <c r="P50" s="96"/>
      <c r="Q50" s="96"/>
      <c r="R50" s="96"/>
      <c r="S50" s="96"/>
      <c r="T50" s="96"/>
      <c r="U50" s="72"/>
      <c r="V50" s="13"/>
      <c r="W50" s="72">
        <v>795.63</v>
      </c>
      <c r="X50" s="13" t="s">
        <v>74</v>
      </c>
    </row>
    <row r="51" spans="1:24" ht="15.75">
      <c r="A51" s="206">
        <v>27</v>
      </c>
      <c r="B51" s="1"/>
      <c r="C51" s="6" t="s">
        <v>95</v>
      </c>
      <c r="D51" s="8"/>
      <c r="E51" s="72">
        <f>SUM(F51:W51)</f>
        <v>54</v>
      </c>
      <c r="F51" s="13"/>
      <c r="G51" s="13"/>
      <c r="H51" s="51"/>
      <c r="I51" s="13"/>
      <c r="J51" s="13"/>
      <c r="K51" s="13"/>
      <c r="L51" s="13"/>
      <c r="M51" s="96"/>
      <c r="N51" s="13"/>
      <c r="O51" s="96"/>
      <c r="P51" s="96"/>
      <c r="Q51" s="96"/>
      <c r="R51" s="96"/>
      <c r="S51" s="96"/>
      <c r="T51" s="96"/>
      <c r="U51" s="72"/>
      <c r="V51" s="13"/>
      <c r="W51" s="72">
        <v>54</v>
      </c>
      <c r="X51" s="13" t="s">
        <v>74</v>
      </c>
    </row>
    <row r="52" spans="1:24" ht="16.5" thickBot="1">
      <c r="A52" s="206">
        <v>28</v>
      </c>
      <c r="B52" s="20"/>
      <c r="C52" s="23" t="s">
        <v>96</v>
      </c>
      <c r="D52" s="27"/>
      <c r="E52" s="79">
        <f>SUM(F52:W52)</f>
        <v>541.77</v>
      </c>
      <c r="F52" s="29"/>
      <c r="G52" s="29"/>
      <c r="H52" s="52"/>
      <c r="I52" s="29"/>
      <c r="J52" s="29"/>
      <c r="K52" s="29"/>
      <c r="L52" s="29"/>
      <c r="M52" s="97"/>
      <c r="N52" s="29"/>
      <c r="O52" s="97"/>
      <c r="P52" s="97"/>
      <c r="Q52" s="97"/>
      <c r="R52" s="97"/>
      <c r="S52" s="97"/>
      <c r="T52" s="97"/>
      <c r="U52" s="79"/>
      <c r="V52" s="29"/>
      <c r="W52" s="79">
        <v>541.77</v>
      </c>
      <c r="X52" s="29" t="s">
        <v>74</v>
      </c>
    </row>
    <row r="53" spans="1:24" ht="15.75" customHeight="1">
      <c r="A53" s="326">
        <v>29</v>
      </c>
      <c r="B53" s="338" t="s">
        <v>136</v>
      </c>
      <c r="C53" s="345" t="s">
        <v>106</v>
      </c>
      <c r="D53" s="3" t="s">
        <v>34</v>
      </c>
      <c r="E53" s="132">
        <v>7.4</v>
      </c>
      <c r="F53" s="28"/>
      <c r="G53" s="28"/>
      <c r="H53" s="50"/>
      <c r="I53" s="28"/>
      <c r="J53" s="28"/>
      <c r="K53" s="28"/>
      <c r="L53" s="28"/>
      <c r="M53" s="98"/>
      <c r="N53" s="28"/>
      <c r="O53" s="98"/>
      <c r="P53" s="98"/>
      <c r="Q53" s="98"/>
      <c r="R53" s="98"/>
      <c r="S53" s="98"/>
      <c r="T53" s="98"/>
      <c r="U53" s="132">
        <v>7.4</v>
      </c>
      <c r="V53" s="28"/>
      <c r="W53" s="28"/>
      <c r="X53" s="28"/>
    </row>
    <row r="54" spans="1:24" ht="33" customHeight="1">
      <c r="A54" s="327"/>
      <c r="B54" s="334"/>
      <c r="C54" s="336"/>
      <c r="D54" s="1" t="s">
        <v>17</v>
      </c>
      <c r="E54" s="13">
        <f>SUM(F54:W54)</f>
        <v>42573.2</v>
      </c>
      <c r="F54" s="13"/>
      <c r="G54" s="13"/>
      <c r="H54" s="51"/>
      <c r="I54" s="13"/>
      <c r="J54" s="13"/>
      <c r="K54" s="13"/>
      <c r="L54" s="13"/>
      <c r="M54" s="96"/>
      <c r="N54" s="13"/>
      <c r="O54" s="96"/>
      <c r="P54" s="96"/>
      <c r="Q54" s="96"/>
      <c r="R54" s="96"/>
      <c r="S54" s="96"/>
      <c r="T54" s="96"/>
      <c r="U54" s="315">
        <f>SUM(U55:U59)</f>
        <v>42573.2</v>
      </c>
      <c r="V54" s="13" t="s">
        <v>74</v>
      </c>
      <c r="W54" s="13"/>
      <c r="X54" s="13"/>
    </row>
    <row r="55" spans="1:24" ht="15.75">
      <c r="A55" s="61">
        <v>30</v>
      </c>
      <c r="B55" s="1"/>
      <c r="C55" s="6" t="s">
        <v>7</v>
      </c>
      <c r="D55" s="8"/>
      <c r="E55" s="72">
        <v>0</v>
      </c>
      <c r="F55" s="13"/>
      <c r="G55" s="13"/>
      <c r="H55" s="51"/>
      <c r="I55" s="13"/>
      <c r="J55" s="13"/>
      <c r="K55" s="13"/>
      <c r="L55" s="13"/>
      <c r="M55" s="96"/>
      <c r="N55" s="13"/>
      <c r="O55" s="96"/>
      <c r="P55" s="96"/>
      <c r="Q55" s="96"/>
      <c r="R55" s="96"/>
      <c r="S55" s="96"/>
      <c r="T55" s="96"/>
      <c r="U55" s="72">
        <v>0</v>
      </c>
      <c r="V55" s="13"/>
      <c r="W55" s="13"/>
      <c r="X55" s="13"/>
    </row>
    <row r="56" spans="1:24" ht="15.75">
      <c r="A56" s="61">
        <v>31</v>
      </c>
      <c r="B56" s="1"/>
      <c r="C56" s="6" t="s">
        <v>8</v>
      </c>
      <c r="D56" s="8"/>
      <c r="E56" s="13">
        <f>SUM(F56:W56)</f>
        <v>40352</v>
      </c>
      <c r="F56" s="13"/>
      <c r="G56" s="13"/>
      <c r="H56" s="51"/>
      <c r="I56" s="13"/>
      <c r="J56" s="13"/>
      <c r="K56" s="13"/>
      <c r="L56" s="13"/>
      <c r="M56" s="96"/>
      <c r="N56" s="13"/>
      <c r="O56" s="96"/>
      <c r="P56" s="96"/>
      <c r="Q56" s="96"/>
      <c r="R56" s="96"/>
      <c r="S56" s="96"/>
      <c r="T56" s="96"/>
      <c r="U56" s="72">
        <v>40352</v>
      </c>
      <c r="V56" s="13" t="s">
        <v>74</v>
      </c>
      <c r="W56" s="13"/>
      <c r="X56" s="13"/>
    </row>
    <row r="57" spans="1:24" ht="15.75">
      <c r="A57" s="61">
        <v>32</v>
      </c>
      <c r="B57" s="1"/>
      <c r="C57" s="6" t="s">
        <v>9</v>
      </c>
      <c r="D57" s="8"/>
      <c r="E57" s="13">
        <f>SUM(F57:W57)</f>
        <v>1248</v>
      </c>
      <c r="F57" s="13"/>
      <c r="G57" s="13"/>
      <c r="H57" s="51"/>
      <c r="I57" s="13"/>
      <c r="J57" s="13"/>
      <c r="K57" s="13"/>
      <c r="L57" s="13"/>
      <c r="M57" s="96"/>
      <c r="N57" s="13"/>
      <c r="O57" s="96"/>
      <c r="P57" s="96"/>
      <c r="Q57" s="96"/>
      <c r="R57" s="96"/>
      <c r="S57" s="96"/>
      <c r="T57" s="96"/>
      <c r="U57" s="72">
        <v>1248</v>
      </c>
      <c r="V57" s="13" t="s">
        <v>74</v>
      </c>
      <c r="W57" s="13"/>
      <c r="X57" s="13"/>
    </row>
    <row r="58" spans="1:24" ht="15.75">
      <c r="A58" s="206">
        <v>33</v>
      </c>
      <c r="B58" s="1"/>
      <c r="C58" s="6" t="s">
        <v>95</v>
      </c>
      <c r="D58" s="8"/>
      <c r="E58" s="13">
        <f>SUM(F58:W58)</f>
        <v>83.2</v>
      </c>
      <c r="F58" s="13"/>
      <c r="G58" s="13"/>
      <c r="H58" s="51"/>
      <c r="I58" s="13"/>
      <c r="J58" s="13"/>
      <c r="K58" s="13"/>
      <c r="L58" s="13"/>
      <c r="M58" s="96"/>
      <c r="N58" s="13"/>
      <c r="O58" s="96"/>
      <c r="P58" s="96"/>
      <c r="Q58" s="96"/>
      <c r="R58" s="96"/>
      <c r="S58" s="96"/>
      <c r="T58" s="96"/>
      <c r="U58" s="72">
        <v>83.2</v>
      </c>
      <c r="V58" s="13" t="s">
        <v>74</v>
      </c>
      <c r="W58" s="13"/>
      <c r="X58" s="13"/>
    </row>
    <row r="59" spans="1:24" ht="16.5" thickBot="1">
      <c r="A59" s="206">
        <v>34</v>
      </c>
      <c r="B59" s="20"/>
      <c r="C59" s="23" t="s">
        <v>96</v>
      </c>
      <c r="D59" s="27"/>
      <c r="E59" s="29">
        <f>SUM(F59:U59)</f>
        <v>890</v>
      </c>
      <c r="F59" s="29"/>
      <c r="G59" s="29"/>
      <c r="H59" s="52"/>
      <c r="I59" s="29"/>
      <c r="J59" s="29"/>
      <c r="K59" s="29"/>
      <c r="L59" s="29"/>
      <c r="M59" s="97"/>
      <c r="N59" s="29"/>
      <c r="O59" s="97"/>
      <c r="P59" s="97"/>
      <c r="Q59" s="97"/>
      <c r="R59" s="97"/>
      <c r="S59" s="97"/>
      <c r="T59" s="97"/>
      <c r="U59" s="79">
        <v>890</v>
      </c>
      <c r="V59" s="29" t="s">
        <v>74</v>
      </c>
      <c r="W59" s="29"/>
      <c r="X59" s="29"/>
    </row>
    <row r="60" spans="1:24" ht="15.75">
      <c r="A60" s="326">
        <v>35</v>
      </c>
      <c r="B60" s="338" t="s">
        <v>137</v>
      </c>
      <c r="C60" s="345" t="s">
        <v>107</v>
      </c>
      <c r="D60" s="3" t="s">
        <v>34</v>
      </c>
      <c r="E60" s="132">
        <v>11</v>
      </c>
      <c r="F60" s="28"/>
      <c r="G60" s="28"/>
      <c r="H60" s="50"/>
      <c r="I60" s="28"/>
      <c r="J60" s="28"/>
      <c r="K60" s="28"/>
      <c r="L60" s="28"/>
      <c r="M60" s="98"/>
      <c r="N60" s="28"/>
      <c r="O60" s="98"/>
      <c r="P60" s="98"/>
      <c r="Q60" s="98"/>
      <c r="R60" s="98"/>
      <c r="S60" s="98"/>
      <c r="T60" s="98"/>
      <c r="U60" s="28"/>
      <c r="V60" s="28"/>
      <c r="W60" s="28">
        <v>21.8</v>
      </c>
      <c r="X60" s="28"/>
    </row>
    <row r="61" spans="1:24" ht="97.5" customHeight="1">
      <c r="A61" s="327"/>
      <c r="B61" s="334"/>
      <c r="C61" s="336"/>
      <c r="D61" s="1" t="s">
        <v>17</v>
      </c>
      <c r="E61" s="72">
        <f>SUM(F61:W61)</f>
        <v>125376.7</v>
      </c>
      <c r="F61" s="13"/>
      <c r="G61" s="13"/>
      <c r="H61" s="51"/>
      <c r="I61" s="13"/>
      <c r="J61" s="13"/>
      <c r="K61" s="13"/>
      <c r="L61" s="13"/>
      <c r="M61" s="96"/>
      <c r="N61" s="13"/>
      <c r="O61" s="96"/>
      <c r="P61" s="96"/>
      <c r="Q61" s="96"/>
      <c r="R61" s="96"/>
      <c r="S61" s="260"/>
      <c r="T61" s="96"/>
      <c r="U61" s="72"/>
      <c r="V61" s="13"/>
      <c r="W61" s="316">
        <f>SUM(W62:W66)</f>
        <v>125376.7</v>
      </c>
      <c r="X61" s="13" t="s">
        <v>74</v>
      </c>
    </row>
    <row r="62" spans="1:24" ht="15.75">
      <c r="A62" s="61">
        <v>36</v>
      </c>
      <c r="B62" s="1"/>
      <c r="C62" s="6" t="s">
        <v>7</v>
      </c>
      <c r="D62" s="8"/>
      <c r="E62" s="72">
        <v>0</v>
      </c>
      <c r="F62" s="13"/>
      <c r="G62" s="13"/>
      <c r="H62" s="51"/>
      <c r="I62" s="13"/>
      <c r="J62" s="13"/>
      <c r="K62" s="13"/>
      <c r="L62" s="13"/>
      <c r="M62" s="96"/>
      <c r="N62" s="13"/>
      <c r="O62" s="96"/>
      <c r="P62" s="96"/>
      <c r="Q62" s="96"/>
      <c r="R62" s="96"/>
      <c r="S62" s="96"/>
      <c r="T62" s="96"/>
      <c r="U62" s="13"/>
      <c r="V62" s="13"/>
      <c r="W62" s="152"/>
      <c r="X62" s="13"/>
    </row>
    <row r="63" spans="1:24" ht="15.75">
      <c r="A63" s="61">
        <v>37</v>
      </c>
      <c r="B63" s="1"/>
      <c r="C63" s="6" t="s">
        <v>8</v>
      </c>
      <c r="D63" s="8"/>
      <c r="E63" s="72">
        <f>SUM(F63:W63)</f>
        <v>118834.7</v>
      </c>
      <c r="F63" s="13"/>
      <c r="G63" s="13"/>
      <c r="H63" s="51"/>
      <c r="I63" s="13"/>
      <c r="J63" s="13"/>
      <c r="K63" s="13"/>
      <c r="L63" s="13"/>
      <c r="M63" s="96"/>
      <c r="N63" s="13"/>
      <c r="O63" s="96"/>
      <c r="P63" s="96"/>
      <c r="Q63" s="96"/>
      <c r="R63" s="96"/>
      <c r="S63" s="152"/>
      <c r="T63" s="96"/>
      <c r="U63" s="72"/>
      <c r="V63" s="13"/>
      <c r="W63" s="152">
        <v>118834.7</v>
      </c>
      <c r="X63" s="13" t="s">
        <v>74</v>
      </c>
    </row>
    <row r="64" spans="1:24" ht="15.75">
      <c r="A64" s="61">
        <v>38</v>
      </c>
      <c r="B64" s="1"/>
      <c r="C64" s="6" t="s">
        <v>9</v>
      </c>
      <c r="D64" s="8"/>
      <c r="E64" s="72">
        <f>SUM(F64:W64)</f>
        <v>3675.3</v>
      </c>
      <c r="F64" s="13"/>
      <c r="G64" s="13"/>
      <c r="H64" s="51"/>
      <c r="I64" s="13"/>
      <c r="J64" s="13"/>
      <c r="K64" s="13"/>
      <c r="L64" s="13"/>
      <c r="M64" s="96"/>
      <c r="N64" s="13"/>
      <c r="O64" s="96"/>
      <c r="P64" s="96"/>
      <c r="Q64" s="96"/>
      <c r="R64" s="96"/>
      <c r="S64" s="152"/>
      <c r="T64" s="96"/>
      <c r="U64" s="72"/>
      <c r="V64" s="13"/>
      <c r="W64" s="152">
        <v>3675.3</v>
      </c>
      <c r="X64" s="13" t="s">
        <v>74</v>
      </c>
    </row>
    <row r="65" spans="1:24" ht="15.75">
      <c r="A65" s="206">
        <v>39</v>
      </c>
      <c r="B65" s="1"/>
      <c r="C65" s="6" t="s">
        <v>95</v>
      </c>
      <c r="D65" s="8"/>
      <c r="E65" s="72">
        <v>277</v>
      </c>
      <c r="F65" s="13"/>
      <c r="G65" s="13"/>
      <c r="H65" s="51"/>
      <c r="I65" s="13"/>
      <c r="J65" s="13"/>
      <c r="K65" s="13"/>
      <c r="L65" s="13"/>
      <c r="M65" s="96"/>
      <c r="N65" s="13"/>
      <c r="O65" s="96"/>
      <c r="P65" s="96"/>
      <c r="Q65" s="96"/>
      <c r="R65" s="96"/>
      <c r="S65" s="152"/>
      <c r="T65" s="96"/>
      <c r="U65" s="72"/>
      <c r="V65" s="13"/>
      <c r="W65" s="152">
        <v>245</v>
      </c>
      <c r="X65" s="13" t="s">
        <v>74</v>
      </c>
    </row>
    <row r="66" spans="1:24" ht="16.5" thickBot="1">
      <c r="A66" s="206">
        <v>40</v>
      </c>
      <c r="B66" s="20"/>
      <c r="C66" s="23" t="s">
        <v>96</v>
      </c>
      <c r="D66" s="27"/>
      <c r="E66" s="79">
        <f>SUM(F66:W66)</f>
        <v>2621.7</v>
      </c>
      <c r="F66" s="29"/>
      <c r="G66" s="29"/>
      <c r="H66" s="52"/>
      <c r="I66" s="29"/>
      <c r="J66" s="29"/>
      <c r="K66" s="29"/>
      <c r="L66" s="29"/>
      <c r="M66" s="97"/>
      <c r="N66" s="29"/>
      <c r="O66" s="97"/>
      <c r="P66" s="97"/>
      <c r="Q66" s="97"/>
      <c r="R66" s="97"/>
      <c r="S66" s="259"/>
      <c r="T66" s="97"/>
      <c r="U66" s="79"/>
      <c r="V66" s="29"/>
      <c r="W66" s="259">
        <v>2621.7</v>
      </c>
      <c r="X66" s="29" t="s">
        <v>74</v>
      </c>
    </row>
    <row r="67" spans="1:24" ht="15.75">
      <c r="A67" s="326">
        <v>41</v>
      </c>
      <c r="B67" s="338" t="s">
        <v>138</v>
      </c>
      <c r="C67" s="340" t="s">
        <v>105</v>
      </c>
      <c r="D67" s="3" t="s">
        <v>34</v>
      </c>
      <c r="E67" s="132">
        <v>6.93</v>
      </c>
      <c r="F67" s="28"/>
      <c r="G67" s="28"/>
      <c r="H67" s="50"/>
      <c r="I67" s="28"/>
      <c r="J67" s="28"/>
      <c r="K67" s="28"/>
      <c r="L67" s="28"/>
      <c r="M67" s="98"/>
      <c r="N67" s="28"/>
      <c r="O67" s="197"/>
      <c r="P67" s="98"/>
      <c r="Q67" s="197"/>
      <c r="R67" s="98"/>
      <c r="S67" s="98">
        <v>6.93</v>
      </c>
      <c r="T67" s="98"/>
      <c r="U67" s="30"/>
      <c r="V67" s="28"/>
      <c r="W67" s="30"/>
      <c r="X67" s="28"/>
    </row>
    <row r="68" spans="1:24" ht="78" customHeight="1">
      <c r="A68" s="327"/>
      <c r="B68" s="334"/>
      <c r="C68" s="341"/>
      <c r="D68" s="1" t="s">
        <v>17</v>
      </c>
      <c r="E68" s="72">
        <f>SUM(E69:E73)</f>
        <v>50739.379</v>
      </c>
      <c r="F68" s="13"/>
      <c r="G68" s="13"/>
      <c r="H68" s="51"/>
      <c r="I68" s="13"/>
      <c r="J68" s="13"/>
      <c r="K68" s="13"/>
      <c r="L68" s="13"/>
      <c r="M68" s="96"/>
      <c r="N68" s="13"/>
      <c r="O68" s="96"/>
      <c r="P68" s="96"/>
      <c r="Q68" s="96"/>
      <c r="R68" s="96"/>
      <c r="S68" s="315">
        <f>SUM(S69:S73)</f>
        <v>50739.379</v>
      </c>
      <c r="T68" s="96" t="s">
        <v>74</v>
      </c>
      <c r="U68" s="13"/>
      <c r="V68" s="13"/>
      <c r="W68" s="13"/>
      <c r="X68" s="13"/>
    </row>
    <row r="69" spans="1:24" ht="15.75">
      <c r="A69" s="61">
        <v>42</v>
      </c>
      <c r="B69" s="1"/>
      <c r="C69" s="6" t="s">
        <v>7</v>
      </c>
      <c r="D69" s="8"/>
      <c r="E69" s="72">
        <v>0</v>
      </c>
      <c r="F69" s="13"/>
      <c r="G69" s="13"/>
      <c r="H69" s="51"/>
      <c r="I69" s="13"/>
      <c r="J69" s="13"/>
      <c r="K69" s="13"/>
      <c r="L69" s="13"/>
      <c r="M69" s="96"/>
      <c r="N69" s="13"/>
      <c r="O69" s="96"/>
      <c r="P69" s="96"/>
      <c r="Q69" s="96"/>
      <c r="R69" s="96"/>
      <c r="S69" s="152">
        <v>0</v>
      </c>
      <c r="T69" s="96"/>
      <c r="U69" s="13"/>
      <c r="V69" s="13"/>
      <c r="W69" s="13"/>
      <c r="X69" s="13"/>
    </row>
    <row r="70" spans="1:24" ht="15.75">
      <c r="A70" s="61">
        <v>43</v>
      </c>
      <c r="B70" s="1"/>
      <c r="C70" s="6" t="s">
        <v>8</v>
      </c>
      <c r="D70" s="8"/>
      <c r="E70" s="72">
        <f>SUM(U70+S70)</f>
        <v>48091.843</v>
      </c>
      <c r="F70" s="13"/>
      <c r="G70" s="13"/>
      <c r="H70" s="51"/>
      <c r="I70" s="13"/>
      <c r="J70" s="13"/>
      <c r="K70" s="13"/>
      <c r="L70" s="13"/>
      <c r="M70" s="96"/>
      <c r="N70" s="13"/>
      <c r="O70" s="96"/>
      <c r="P70" s="96"/>
      <c r="Q70" s="96"/>
      <c r="R70" s="96"/>
      <c r="S70" s="96">
        <v>48091.843</v>
      </c>
      <c r="T70" s="96" t="s">
        <v>74</v>
      </c>
      <c r="U70" s="258"/>
      <c r="V70" s="13"/>
      <c r="W70" s="13"/>
      <c r="X70" s="13"/>
    </row>
    <row r="71" spans="1:24" ht="15.75">
      <c r="A71" s="61">
        <v>44</v>
      </c>
      <c r="B71" s="1"/>
      <c r="C71" s="6" t="s">
        <v>9</v>
      </c>
      <c r="D71" s="8"/>
      <c r="E71" s="72">
        <f>SUM(U71+S71)</f>
        <v>1487.376</v>
      </c>
      <c r="F71" s="13"/>
      <c r="G71" s="13"/>
      <c r="H71" s="51"/>
      <c r="I71" s="13"/>
      <c r="J71" s="13"/>
      <c r="K71" s="13"/>
      <c r="L71" s="13"/>
      <c r="M71" s="96"/>
      <c r="N71" s="13"/>
      <c r="O71" s="96"/>
      <c r="P71" s="96"/>
      <c r="Q71" s="96"/>
      <c r="R71" s="96"/>
      <c r="S71" s="96">
        <v>1487.376</v>
      </c>
      <c r="T71" s="96" t="s">
        <v>74</v>
      </c>
      <c r="U71" s="66"/>
      <c r="V71" s="13"/>
      <c r="W71" s="13"/>
      <c r="X71" s="13"/>
    </row>
    <row r="72" spans="1:24" ht="15.75">
      <c r="A72" s="61">
        <v>45</v>
      </c>
      <c r="B72" s="1"/>
      <c r="C72" s="6" t="s">
        <v>95</v>
      </c>
      <c r="D72" s="8"/>
      <c r="E72" s="72">
        <f>SUM(F72:W72)</f>
        <v>99.16</v>
      </c>
      <c r="F72" s="13"/>
      <c r="G72" s="13"/>
      <c r="H72" s="51"/>
      <c r="I72" s="13"/>
      <c r="J72" s="13"/>
      <c r="K72" s="13"/>
      <c r="L72" s="13"/>
      <c r="M72" s="96"/>
      <c r="N72" s="13"/>
      <c r="O72" s="96"/>
      <c r="P72" s="96"/>
      <c r="Q72" s="96"/>
      <c r="R72" s="96"/>
      <c r="S72" s="96">
        <v>99.16</v>
      </c>
      <c r="T72" s="96" t="s">
        <v>74</v>
      </c>
      <c r="U72" s="13"/>
      <c r="V72" s="13"/>
      <c r="W72" s="13"/>
      <c r="X72" s="13"/>
    </row>
    <row r="73" spans="1:24" ht="16.5" thickBot="1">
      <c r="A73" s="61">
        <v>46</v>
      </c>
      <c r="B73" s="20"/>
      <c r="C73" s="23" t="s">
        <v>96</v>
      </c>
      <c r="D73" s="27"/>
      <c r="E73" s="79">
        <f>SUM(F73:U73)</f>
        <v>1061</v>
      </c>
      <c r="F73" s="29"/>
      <c r="G73" s="29"/>
      <c r="H73" s="52"/>
      <c r="I73" s="29"/>
      <c r="J73" s="29"/>
      <c r="K73" s="29"/>
      <c r="L73" s="29"/>
      <c r="M73" s="97"/>
      <c r="N73" s="29"/>
      <c r="O73" s="97"/>
      <c r="P73" s="97"/>
      <c r="Q73" s="97"/>
      <c r="R73" s="97"/>
      <c r="S73" s="259">
        <v>1061</v>
      </c>
      <c r="T73" s="97" t="s">
        <v>74</v>
      </c>
      <c r="U73" s="29"/>
      <c r="V73" s="29"/>
      <c r="W73" s="29"/>
      <c r="X73" s="29"/>
    </row>
    <row r="74" spans="1:24" ht="15.75">
      <c r="A74" s="61">
        <v>47</v>
      </c>
      <c r="B74" s="334" t="s">
        <v>139</v>
      </c>
      <c r="C74" s="365" t="s">
        <v>81</v>
      </c>
      <c r="D74" s="3" t="s">
        <v>34</v>
      </c>
      <c r="E74" s="130">
        <v>4.64</v>
      </c>
      <c r="F74" s="18"/>
      <c r="G74" s="18"/>
      <c r="H74" s="48"/>
      <c r="I74" s="18"/>
      <c r="J74" s="18"/>
      <c r="K74" s="18"/>
      <c r="L74" s="18"/>
      <c r="M74" s="89"/>
      <c r="N74" s="18"/>
      <c r="O74" s="89"/>
      <c r="P74" s="89"/>
      <c r="Q74" s="89"/>
      <c r="R74" s="89"/>
      <c r="S74" s="89">
        <v>4.64</v>
      </c>
      <c r="T74" s="89"/>
      <c r="U74" s="18"/>
      <c r="V74" s="18"/>
      <c r="W74" s="18"/>
      <c r="X74" s="18"/>
    </row>
    <row r="75" spans="1:24" ht="81.75" customHeight="1">
      <c r="A75" s="61"/>
      <c r="B75" s="335"/>
      <c r="C75" s="366"/>
      <c r="D75" s="1" t="s">
        <v>17</v>
      </c>
      <c r="E75" s="90">
        <f>SUM(E76:E80)</f>
        <v>24194.65</v>
      </c>
      <c r="F75" s="16"/>
      <c r="G75" s="16"/>
      <c r="H75" s="46"/>
      <c r="I75" s="16"/>
      <c r="J75" s="16"/>
      <c r="K75" s="16"/>
      <c r="L75" s="16"/>
      <c r="M75" s="90"/>
      <c r="N75" s="62"/>
      <c r="O75" s="92"/>
      <c r="P75" s="119"/>
      <c r="Q75" s="90"/>
      <c r="R75" s="90"/>
      <c r="S75" s="314">
        <v>24194.71</v>
      </c>
      <c r="T75" s="90" t="s">
        <v>74</v>
      </c>
      <c r="U75" s="16"/>
      <c r="V75" s="16"/>
      <c r="W75" s="16"/>
      <c r="X75" s="16"/>
    </row>
    <row r="76" spans="1:24" ht="15.75">
      <c r="A76" s="61">
        <v>48</v>
      </c>
      <c r="B76" s="1"/>
      <c r="C76" s="6" t="s">
        <v>7</v>
      </c>
      <c r="D76" s="1"/>
      <c r="E76" s="90">
        <v>0</v>
      </c>
      <c r="F76" s="16"/>
      <c r="G76" s="16"/>
      <c r="H76" s="46"/>
      <c r="I76" s="16"/>
      <c r="J76" s="16"/>
      <c r="K76" s="16"/>
      <c r="L76" s="16"/>
      <c r="M76" s="90"/>
      <c r="N76" s="62"/>
      <c r="O76" s="121"/>
      <c r="P76" s="90"/>
      <c r="Q76" s="90"/>
      <c r="R76" s="90"/>
      <c r="S76" s="121">
        <v>0</v>
      </c>
      <c r="T76" s="90"/>
      <c r="U76" s="16"/>
      <c r="V76" s="16"/>
      <c r="W76" s="16"/>
      <c r="X76" s="16"/>
    </row>
    <row r="77" spans="1:24" ht="15.75">
      <c r="A77" s="61">
        <v>49</v>
      </c>
      <c r="B77" s="1"/>
      <c r="C77" s="6" t="s">
        <v>8</v>
      </c>
      <c r="D77" s="1"/>
      <c r="E77" s="121">
        <f>SUM(W77+U77+S77+Q77+O77+M77)</f>
        <v>22807.83</v>
      </c>
      <c r="F77" s="16"/>
      <c r="G77" s="16"/>
      <c r="H77" s="46"/>
      <c r="I77" s="16"/>
      <c r="J77" s="16"/>
      <c r="K77" s="16"/>
      <c r="L77" s="16"/>
      <c r="M77" s="90"/>
      <c r="N77" s="62"/>
      <c r="O77" s="121"/>
      <c r="P77" s="119"/>
      <c r="Q77" s="90"/>
      <c r="R77" s="90"/>
      <c r="S77" s="121">
        <v>22807.83</v>
      </c>
      <c r="T77" s="90" t="s">
        <v>74</v>
      </c>
      <c r="U77" s="16"/>
      <c r="V77" s="16"/>
      <c r="W77" s="16"/>
      <c r="X77" s="16"/>
    </row>
    <row r="78" spans="1:24" ht="15.75">
      <c r="A78" s="61">
        <v>50</v>
      </c>
      <c r="B78" s="1"/>
      <c r="C78" s="6" t="s">
        <v>9</v>
      </c>
      <c r="D78" s="1"/>
      <c r="E78" s="92">
        <f>SUM(W78+U78+S78+Q78+O78+M78)</f>
        <v>844.27</v>
      </c>
      <c r="F78" s="16"/>
      <c r="G78" s="16"/>
      <c r="H78" s="46"/>
      <c r="I78" s="16"/>
      <c r="J78" s="16"/>
      <c r="K78" s="16"/>
      <c r="L78" s="16"/>
      <c r="M78" s="90"/>
      <c r="N78" s="16"/>
      <c r="O78" s="92"/>
      <c r="P78" s="90"/>
      <c r="Q78" s="90"/>
      <c r="R78" s="90"/>
      <c r="S78" s="121">
        <v>844.27</v>
      </c>
      <c r="T78" s="90" t="s">
        <v>74</v>
      </c>
      <c r="U78" s="16"/>
      <c r="V78" s="16"/>
      <c r="W78" s="16"/>
      <c r="X78" s="16"/>
    </row>
    <row r="79" spans="1:24" ht="15.75">
      <c r="A79" s="206">
        <v>51</v>
      </c>
      <c r="B79" s="1"/>
      <c r="C79" s="6" t="s">
        <v>95</v>
      </c>
      <c r="D79" s="1"/>
      <c r="E79" s="90">
        <f>SUM(F79:W79)</f>
        <v>46.32</v>
      </c>
      <c r="F79" s="16"/>
      <c r="G79" s="16"/>
      <c r="H79" s="46"/>
      <c r="I79" s="16"/>
      <c r="J79" s="16"/>
      <c r="K79" s="16"/>
      <c r="L79" s="16"/>
      <c r="M79" s="90"/>
      <c r="N79" s="16"/>
      <c r="O79" s="92"/>
      <c r="P79" s="90"/>
      <c r="Q79" s="90"/>
      <c r="R79" s="90"/>
      <c r="S79" s="121">
        <v>46.32</v>
      </c>
      <c r="T79" s="90" t="s">
        <v>74</v>
      </c>
      <c r="U79" s="16"/>
      <c r="V79" s="16"/>
      <c r="W79" s="16"/>
      <c r="X79" s="16"/>
    </row>
    <row r="80" spans="1:24" ht="16.5" thickBot="1">
      <c r="A80" s="206">
        <v>52</v>
      </c>
      <c r="B80" s="20"/>
      <c r="C80" s="23" t="s">
        <v>96</v>
      </c>
      <c r="D80" s="20"/>
      <c r="E80" s="91">
        <f>SUM(F80:W80)</f>
        <v>496.23</v>
      </c>
      <c r="F80" s="24"/>
      <c r="G80" s="24"/>
      <c r="H80" s="47"/>
      <c r="I80" s="24"/>
      <c r="J80" s="24"/>
      <c r="K80" s="24"/>
      <c r="L80" s="24"/>
      <c r="M80" s="91"/>
      <c r="N80" s="24"/>
      <c r="O80" s="137"/>
      <c r="P80" s="91"/>
      <c r="Q80" s="91"/>
      <c r="R80" s="91"/>
      <c r="S80" s="248">
        <v>496.23</v>
      </c>
      <c r="T80" s="91" t="s">
        <v>74</v>
      </c>
      <c r="U80" s="24"/>
      <c r="V80" s="24"/>
      <c r="W80" s="24"/>
      <c r="X80" s="24"/>
    </row>
    <row r="81" spans="1:24" ht="15.75">
      <c r="A81" s="326">
        <v>53</v>
      </c>
      <c r="B81" s="338" t="s">
        <v>140</v>
      </c>
      <c r="C81" s="345" t="s">
        <v>127</v>
      </c>
      <c r="D81" s="3" t="s">
        <v>34</v>
      </c>
      <c r="E81" s="132">
        <v>4</v>
      </c>
      <c r="F81" s="28"/>
      <c r="G81" s="28"/>
      <c r="H81" s="50"/>
      <c r="I81" s="28"/>
      <c r="J81" s="28"/>
      <c r="K81" s="28"/>
      <c r="L81" s="28"/>
      <c r="M81" s="98"/>
      <c r="N81" s="28"/>
      <c r="O81" s="98"/>
      <c r="P81" s="98"/>
      <c r="Q81" s="98"/>
      <c r="R81" s="98"/>
      <c r="S81" s="98"/>
      <c r="T81" s="98"/>
      <c r="U81" s="28"/>
      <c r="V81" s="28"/>
      <c r="W81" s="132">
        <v>6.96</v>
      </c>
      <c r="X81" s="28"/>
    </row>
    <row r="82" spans="1:24" ht="48.75" customHeight="1">
      <c r="A82" s="327"/>
      <c r="B82" s="334"/>
      <c r="C82" s="336"/>
      <c r="D82" s="1" t="s">
        <v>17</v>
      </c>
      <c r="E82" s="72">
        <f aca="true" t="shared" si="0" ref="E82:E87">SUM(F82:W82)</f>
        <v>40016</v>
      </c>
      <c r="F82" s="13"/>
      <c r="G82" s="13"/>
      <c r="H82" s="51"/>
      <c r="I82" s="13"/>
      <c r="J82" s="13"/>
      <c r="K82" s="13"/>
      <c r="L82" s="13"/>
      <c r="M82" s="96"/>
      <c r="N82" s="13"/>
      <c r="O82" s="119"/>
      <c r="P82" s="119"/>
      <c r="Q82" s="119"/>
      <c r="R82" s="119"/>
      <c r="S82" s="119"/>
      <c r="T82" s="119"/>
      <c r="U82" s="51"/>
      <c r="V82" s="51"/>
      <c r="W82" s="315">
        <f>SUM(W83:W87)</f>
        <v>40016</v>
      </c>
      <c r="X82" s="51" t="s">
        <v>74</v>
      </c>
    </row>
    <row r="83" spans="1:24" ht="15.75">
      <c r="A83" s="61">
        <v>54</v>
      </c>
      <c r="B83" s="1"/>
      <c r="C83" s="6" t="s">
        <v>7</v>
      </c>
      <c r="D83" s="8"/>
      <c r="E83" s="72">
        <f t="shared" si="0"/>
        <v>0</v>
      </c>
      <c r="F83" s="13"/>
      <c r="G83" s="13"/>
      <c r="H83" s="51"/>
      <c r="I83" s="13"/>
      <c r="J83" s="13"/>
      <c r="K83" s="13"/>
      <c r="L83" s="13"/>
      <c r="M83" s="96"/>
      <c r="N83" s="13"/>
      <c r="O83" s="96"/>
      <c r="P83" s="96"/>
      <c r="Q83" s="96"/>
      <c r="R83" s="96"/>
      <c r="S83" s="96"/>
      <c r="T83" s="96"/>
      <c r="U83" s="13"/>
      <c r="V83" s="13"/>
      <c r="W83" s="72">
        <v>0</v>
      </c>
      <c r="X83" s="13"/>
    </row>
    <row r="84" spans="1:24" ht="15.75">
      <c r="A84" s="61">
        <v>55</v>
      </c>
      <c r="B84" s="1"/>
      <c r="C84" s="6" t="s">
        <v>8</v>
      </c>
      <c r="D84" s="8"/>
      <c r="E84" s="72">
        <f t="shared" si="0"/>
        <v>37927</v>
      </c>
      <c r="F84" s="13"/>
      <c r="G84" s="13"/>
      <c r="H84" s="51"/>
      <c r="I84" s="13"/>
      <c r="J84" s="13"/>
      <c r="K84" s="13"/>
      <c r="L84" s="13"/>
      <c r="M84" s="96"/>
      <c r="N84" s="13"/>
      <c r="O84" s="96"/>
      <c r="P84" s="96"/>
      <c r="Q84" s="96"/>
      <c r="R84" s="96"/>
      <c r="S84" s="96"/>
      <c r="T84" s="96"/>
      <c r="U84" s="13"/>
      <c r="V84" s="13"/>
      <c r="W84" s="72">
        <v>37927</v>
      </c>
      <c r="X84" s="13" t="s">
        <v>74</v>
      </c>
    </row>
    <row r="85" spans="1:24" ht="15.75">
      <c r="A85" s="61">
        <v>56</v>
      </c>
      <c r="B85" s="1"/>
      <c r="C85" s="6" t="s">
        <v>9</v>
      </c>
      <c r="D85" s="8"/>
      <c r="E85" s="72">
        <f t="shared" si="0"/>
        <v>1173</v>
      </c>
      <c r="F85" s="13"/>
      <c r="G85" s="13"/>
      <c r="H85" s="51"/>
      <c r="I85" s="13"/>
      <c r="J85" s="13"/>
      <c r="K85" s="13"/>
      <c r="L85" s="13"/>
      <c r="M85" s="96"/>
      <c r="N85" s="13"/>
      <c r="O85" s="96"/>
      <c r="P85" s="96"/>
      <c r="Q85" s="96"/>
      <c r="R85" s="96"/>
      <c r="S85" s="96"/>
      <c r="T85" s="96"/>
      <c r="U85" s="13"/>
      <c r="V85" s="13"/>
      <c r="W85" s="72">
        <v>1173</v>
      </c>
      <c r="X85" s="13" t="s">
        <v>74</v>
      </c>
    </row>
    <row r="86" spans="1:24" ht="15.75">
      <c r="A86" s="206">
        <v>57</v>
      </c>
      <c r="B86" s="1"/>
      <c r="C86" s="6" t="s">
        <v>95</v>
      </c>
      <c r="D86" s="8"/>
      <c r="E86" s="72">
        <f t="shared" si="0"/>
        <v>79</v>
      </c>
      <c r="F86" s="13"/>
      <c r="G86" s="13"/>
      <c r="H86" s="51"/>
      <c r="I86" s="13"/>
      <c r="J86" s="13"/>
      <c r="K86" s="13"/>
      <c r="L86" s="13"/>
      <c r="M86" s="96"/>
      <c r="N86" s="13"/>
      <c r="O86" s="96"/>
      <c r="P86" s="96"/>
      <c r="Q86" s="96"/>
      <c r="R86" s="96"/>
      <c r="S86" s="96"/>
      <c r="T86" s="96"/>
      <c r="U86" s="13"/>
      <c r="V86" s="13"/>
      <c r="W86" s="72">
        <v>79</v>
      </c>
      <c r="X86" s="13" t="s">
        <v>74</v>
      </c>
    </row>
    <row r="87" spans="1:24" ht="16.5" thickBot="1">
      <c r="A87" s="206">
        <v>58</v>
      </c>
      <c r="B87" s="20"/>
      <c r="C87" s="23" t="s">
        <v>96</v>
      </c>
      <c r="D87" s="27"/>
      <c r="E87" s="79">
        <f t="shared" si="0"/>
        <v>837</v>
      </c>
      <c r="F87" s="29"/>
      <c r="G87" s="29"/>
      <c r="H87" s="52"/>
      <c r="I87" s="29"/>
      <c r="J87" s="29"/>
      <c r="K87" s="29"/>
      <c r="L87" s="29"/>
      <c r="M87" s="97"/>
      <c r="N87" s="29"/>
      <c r="O87" s="97"/>
      <c r="P87" s="97"/>
      <c r="Q87" s="97"/>
      <c r="R87" s="97"/>
      <c r="S87" s="97"/>
      <c r="T87" s="97"/>
      <c r="U87" s="29"/>
      <c r="V87" s="29"/>
      <c r="W87" s="79">
        <v>837</v>
      </c>
      <c r="X87" s="29" t="s">
        <v>74</v>
      </c>
    </row>
    <row r="88" spans="1:24" ht="47.25">
      <c r="A88" s="206"/>
      <c r="B88" s="325" t="s">
        <v>159</v>
      </c>
      <c r="C88" s="225" t="s">
        <v>157</v>
      </c>
      <c r="D88" s="284" t="s">
        <v>17</v>
      </c>
      <c r="E88" s="238">
        <v>300</v>
      </c>
      <c r="F88" s="54"/>
      <c r="G88" s="54"/>
      <c r="H88" s="53"/>
      <c r="I88" s="54"/>
      <c r="J88" s="54"/>
      <c r="K88" s="54"/>
      <c r="L88" s="54"/>
      <c r="M88" s="99"/>
      <c r="N88" s="54"/>
      <c r="O88" s="99"/>
      <c r="P88" s="99"/>
      <c r="Q88" s="317">
        <v>300</v>
      </c>
      <c r="R88" s="99"/>
      <c r="S88" s="99"/>
      <c r="T88" s="99"/>
      <c r="U88" s="54"/>
      <c r="V88" s="54"/>
      <c r="W88" s="238"/>
      <c r="X88" s="54"/>
    </row>
    <row r="89" spans="1:24" ht="15.75">
      <c r="A89" s="206"/>
      <c r="B89" s="1"/>
      <c r="C89" s="6" t="s">
        <v>7</v>
      </c>
      <c r="D89" s="8"/>
      <c r="E89" s="72">
        <v>0</v>
      </c>
      <c r="F89" s="13"/>
      <c r="G89" s="13"/>
      <c r="H89" s="51"/>
      <c r="I89" s="13"/>
      <c r="J89" s="13"/>
      <c r="K89" s="13"/>
      <c r="L89" s="13"/>
      <c r="M89" s="96"/>
      <c r="N89" s="13"/>
      <c r="O89" s="96"/>
      <c r="P89" s="96"/>
      <c r="Q89" s="152">
        <v>0</v>
      </c>
      <c r="R89" s="96"/>
      <c r="S89" s="96"/>
      <c r="T89" s="96"/>
      <c r="U89" s="13"/>
      <c r="V89" s="13"/>
      <c r="W89" s="72"/>
      <c r="X89" s="13"/>
    </row>
    <row r="90" spans="1:24" ht="15.75">
      <c r="A90" s="206"/>
      <c r="B90" s="1"/>
      <c r="C90" s="6" t="s">
        <v>8</v>
      </c>
      <c r="D90" s="8"/>
      <c r="E90" s="72">
        <v>0</v>
      </c>
      <c r="F90" s="13"/>
      <c r="G90" s="13"/>
      <c r="H90" s="51"/>
      <c r="I90" s="13"/>
      <c r="J90" s="13"/>
      <c r="K90" s="13"/>
      <c r="L90" s="13"/>
      <c r="M90" s="96"/>
      <c r="N90" s="13"/>
      <c r="O90" s="96"/>
      <c r="P90" s="96"/>
      <c r="Q90" s="152">
        <v>0</v>
      </c>
      <c r="R90" s="96"/>
      <c r="S90" s="96"/>
      <c r="T90" s="96"/>
      <c r="U90" s="13"/>
      <c r="V90" s="13"/>
      <c r="W90" s="72"/>
      <c r="X90" s="13"/>
    </row>
    <row r="91" spans="1:24" ht="15.75">
      <c r="A91" s="206"/>
      <c r="B91" s="1"/>
      <c r="C91" s="6" t="s">
        <v>9</v>
      </c>
      <c r="D91" s="8"/>
      <c r="E91" s="72">
        <v>300</v>
      </c>
      <c r="F91" s="13"/>
      <c r="G91" s="13"/>
      <c r="H91" s="51"/>
      <c r="I91" s="13"/>
      <c r="J91" s="13"/>
      <c r="K91" s="13"/>
      <c r="L91" s="13"/>
      <c r="M91" s="96"/>
      <c r="N91" s="13"/>
      <c r="O91" s="96"/>
      <c r="P91" s="96"/>
      <c r="Q91" s="152">
        <v>300</v>
      </c>
      <c r="R91" s="96"/>
      <c r="S91" s="96"/>
      <c r="T91" s="96"/>
      <c r="U91" s="13"/>
      <c r="V91" s="13"/>
      <c r="W91" s="72"/>
      <c r="X91" s="13"/>
    </row>
    <row r="92" spans="1:24" ht="15.75">
      <c r="A92" s="206"/>
      <c r="B92" s="1"/>
      <c r="C92" s="6" t="s">
        <v>95</v>
      </c>
      <c r="D92" s="8"/>
      <c r="E92" s="72"/>
      <c r="F92" s="13"/>
      <c r="G92" s="13"/>
      <c r="H92" s="51"/>
      <c r="I92" s="13"/>
      <c r="J92" s="13"/>
      <c r="K92" s="13"/>
      <c r="L92" s="13"/>
      <c r="M92" s="96"/>
      <c r="N92" s="13"/>
      <c r="O92" s="96"/>
      <c r="P92" s="96"/>
      <c r="Q92" s="152"/>
      <c r="R92" s="96"/>
      <c r="S92" s="96"/>
      <c r="T92" s="96"/>
      <c r="U92" s="13"/>
      <c r="V92" s="13"/>
      <c r="W92" s="72"/>
      <c r="X92" s="13"/>
    </row>
    <row r="93" spans="1:24" ht="15.75">
      <c r="A93" s="206"/>
      <c r="B93" s="1"/>
      <c r="C93" s="6" t="s">
        <v>96</v>
      </c>
      <c r="D93" s="8"/>
      <c r="E93" s="72"/>
      <c r="F93" s="13"/>
      <c r="G93" s="13"/>
      <c r="H93" s="51"/>
      <c r="I93" s="13"/>
      <c r="J93" s="13"/>
      <c r="K93" s="13"/>
      <c r="L93" s="13"/>
      <c r="M93" s="96"/>
      <c r="N93" s="13"/>
      <c r="O93" s="96"/>
      <c r="P93" s="96"/>
      <c r="Q93" s="152"/>
      <c r="R93" s="96"/>
      <c r="S93" s="96"/>
      <c r="T93" s="96"/>
      <c r="U93" s="13"/>
      <c r="V93" s="13"/>
      <c r="W93" s="72"/>
      <c r="X93" s="13"/>
    </row>
    <row r="94" spans="1:24" ht="18.75" customHeight="1">
      <c r="A94" s="326">
        <v>59</v>
      </c>
      <c r="B94" s="338" t="s">
        <v>155</v>
      </c>
      <c r="C94" s="345" t="s">
        <v>22</v>
      </c>
      <c r="D94" s="3" t="s">
        <v>34</v>
      </c>
      <c r="E94" s="130">
        <f>G94</f>
        <v>4.687</v>
      </c>
      <c r="F94" s="19"/>
      <c r="G94" s="130">
        <v>4.687</v>
      </c>
      <c r="H94" s="43"/>
      <c r="I94" s="19"/>
      <c r="J94" s="19"/>
      <c r="K94" s="19"/>
      <c r="L94" s="19"/>
      <c r="M94" s="89"/>
      <c r="N94" s="19"/>
      <c r="O94" s="89"/>
      <c r="P94" s="89"/>
      <c r="Q94" s="89"/>
      <c r="R94" s="89"/>
      <c r="S94" s="89"/>
      <c r="T94" s="89"/>
      <c r="U94" s="19"/>
      <c r="V94" s="19"/>
      <c r="W94" s="19"/>
      <c r="X94" s="19"/>
    </row>
    <row r="95" spans="1:24" ht="27" customHeight="1">
      <c r="A95" s="327"/>
      <c r="B95" s="334"/>
      <c r="C95" s="336"/>
      <c r="D95" s="1" t="s">
        <v>17</v>
      </c>
      <c r="E95" s="33">
        <f>F95+G95</f>
        <v>6241.884882</v>
      </c>
      <c r="F95" s="122">
        <f>F96+F97+F98</f>
        <v>6145.266902</v>
      </c>
      <c r="G95" s="68">
        <f>G96+G97+G98</f>
        <v>96.61798</v>
      </c>
      <c r="H95" s="44"/>
      <c r="I95" s="17"/>
      <c r="J95" s="17"/>
      <c r="K95" s="17"/>
      <c r="L95" s="17"/>
      <c r="M95" s="90"/>
      <c r="N95" s="17"/>
      <c r="O95" s="90"/>
      <c r="P95" s="90"/>
      <c r="Q95" s="90"/>
      <c r="R95" s="90"/>
      <c r="S95" s="90"/>
      <c r="T95" s="90"/>
      <c r="U95" s="17"/>
      <c r="V95" s="17"/>
      <c r="W95" s="17"/>
      <c r="X95" s="17"/>
    </row>
    <row r="96" spans="1:24" ht="18" customHeight="1">
      <c r="A96" s="61">
        <v>60</v>
      </c>
      <c r="B96" s="1"/>
      <c r="C96" s="6" t="s">
        <v>7</v>
      </c>
      <c r="D96" s="1"/>
      <c r="E96" s="33">
        <f>F96+G96</f>
        <v>1881.2694</v>
      </c>
      <c r="F96" s="122">
        <v>1881.2694</v>
      </c>
      <c r="G96" s="73"/>
      <c r="H96" s="44"/>
      <c r="I96" s="17"/>
      <c r="J96" s="17"/>
      <c r="K96" s="17"/>
      <c r="L96" s="17"/>
      <c r="M96" s="90"/>
      <c r="N96" s="17"/>
      <c r="O96" s="90"/>
      <c r="P96" s="90"/>
      <c r="Q96" s="90"/>
      <c r="R96" s="90"/>
      <c r="S96" s="90"/>
      <c r="T96" s="90"/>
      <c r="U96" s="17"/>
      <c r="V96" s="17"/>
      <c r="W96" s="17"/>
      <c r="X96" s="17"/>
    </row>
    <row r="97" spans="1:24" ht="18.75" customHeight="1">
      <c r="A97" s="61">
        <v>61</v>
      </c>
      <c r="B97" s="1"/>
      <c r="C97" s="6" t="s">
        <v>8</v>
      </c>
      <c r="D97" s="1"/>
      <c r="E97" s="33">
        <f>F97+G97</f>
        <v>3997.6975</v>
      </c>
      <c r="F97" s="122">
        <v>3997.6975</v>
      </c>
      <c r="G97" s="73"/>
      <c r="H97" s="44"/>
      <c r="I97" s="17"/>
      <c r="J97" s="17"/>
      <c r="K97" s="17"/>
      <c r="L97" s="17"/>
      <c r="M97" s="90"/>
      <c r="N97" s="17"/>
      <c r="O97" s="90"/>
      <c r="P97" s="90"/>
      <c r="Q97" s="90"/>
      <c r="R97" s="90"/>
      <c r="S97" s="90"/>
      <c r="T97" s="90"/>
      <c r="U97" s="17"/>
      <c r="V97" s="17"/>
      <c r="W97" s="17"/>
      <c r="X97" s="17"/>
    </row>
    <row r="98" spans="1:24" ht="16.5" thickBot="1">
      <c r="A98" s="61">
        <v>62</v>
      </c>
      <c r="B98" s="20"/>
      <c r="C98" s="23" t="s">
        <v>9</v>
      </c>
      <c r="D98" s="20"/>
      <c r="E98" s="34">
        <f>F98+G98</f>
        <v>362.917982</v>
      </c>
      <c r="F98" s="126">
        <v>266.300002</v>
      </c>
      <c r="G98" s="69">
        <v>96.61798</v>
      </c>
      <c r="H98" s="45"/>
      <c r="I98" s="25"/>
      <c r="J98" s="25"/>
      <c r="K98" s="25"/>
      <c r="L98" s="25"/>
      <c r="M98" s="91"/>
      <c r="N98" s="25"/>
      <c r="O98" s="91"/>
      <c r="P98" s="91"/>
      <c r="Q98" s="91"/>
      <c r="R98" s="91"/>
      <c r="S98" s="91"/>
      <c r="T98" s="91"/>
      <c r="U98" s="25"/>
      <c r="V98" s="25"/>
      <c r="W98" s="25"/>
      <c r="X98" s="25"/>
    </row>
    <row r="99" spans="1:24" ht="15.75">
      <c r="A99" s="326">
        <v>63</v>
      </c>
      <c r="B99" s="338" t="s">
        <v>141</v>
      </c>
      <c r="C99" s="345" t="s">
        <v>23</v>
      </c>
      <c r="D99" s="3" t="s">
        <v>34</v>
      </c>
      <c r="E99" s="130">
        <f>G99</f>
        <v>6.5154</v>
      </c>
      <c r="F99" s="19"/>
      <c r="G99" s="130">
        <v>6.5154</v>
      </c>
      <c r="H99" s="43"/>
      <c r="I99" s="19"/>
      <c r="J99" s="19"/>
      <c r="K99" s="19"/>
      <c r="L99" s="19"/>
      <c r="M99" s="89"/>
      <c r="N99" s="19"/>
      <c r="O99" s="89"/>
      <c r="P99" s="89"/>
      <c r="Q99" s="89"/>
      <c r="R99" s="89"/>
      <c r="S99" s="89"/>
      <c r="T99" s="89"/>
      <c r="U99" s="19"/>
      <c r="V99" s="19"/>
      <c r="W99" s="19"/>
      <c r="X99" s="19"/>
    </row>
    <row r="100" spans="1:24" ht="32.25" customHeight="1">
      <c r="A100" s="327"/>
      <c r="B100" s="334"/>
      <c r="C100" s="336"/>
      <c r="D100" s="1" t="s">
        <v>17</v>
      </c>
      <c r="E100" s="33">
        <f>F100+G100</f>
        <v>7852.64914</v>
      </c>
      <c r="F100" s="16">
        <f>F101+F102+F103</f>
        <v>7753.2456600000005</v>
      </c>
      <c r="G100" s="68">
        <f>G101+G102+G103</f>
        <v>99.40348</v>
      </c>
      <c r="H100" s="44"/>
      <c r="I100" s="17"/>
      <c r="J100" s="17"/>
      <c r="K100" s="17"/>
      <c r="L100" s="17"/>
      <c r="M100" s="90"/>
      <c r="N100" s="17"/>
      <c r="O100" s="90"/>
      <c r="P100" s="90"/>
      <c r="Q100" s="90"/>
      <c r="R100" s="90"/>
      <c r="S100" s="90"/>
      <c r="T100" s="90"/>
      <c r="U100" s="17"/>
      <c r="V100" s="17"/>
      <c r="W100" s="17"/>
      <c r="X100" s="17"/>
    </row>
    <row r="101" spans="1:24" ht="15.75" customHeight="1">
      <c r="A101" s="61">
        <v>64</v>
      </c>
      <c r="B101" s="1"/>
      <c r="C101" s="6" t="s">
        <v>7</v>
      </c>
      <c r="D101" s="1"/>
      <c r="E101" s="33">
        <f>F101+G101</f>
        <v>2361.67864</v>
      </c>
      <c r="F101" s="16">
        <v>2361.67864</v>
      </c>
      <c r="G101" s="68"/>
      <c r="H101" s="46"/>
      <c r="I101" s="16"/>
      <c r="J101" s="16"/>
      <c r="K101" s="16"/>
      <c r="L101" s="16"/>
      <c r="M101" s="90"/>
      <c r="N101" s="16"/>
      <c r="O101" s="90"/>
      <c r="P101" s="90"/>
      <c r="Q101" s="90"/>
      <c r="R101" s="90"/>
      <c r="S101" s="90"/>
      <c r="T101" s="90"/>
      <c r="U101" s="16"/>
      <c r="V101" s="16"/>
      <c r="W101" s="16"/>
      <c r="X101" s="16"/>
    </row>
    <row r="102" spans="1:24" ht="15.75" customHeight="1">
      <c r="A102" s="61">
        <v>65</v>
      </c>
      <c r="B102" s="1"/>
      <c r="C102" s="6" t="s">
        <v>8</v>
      </c>
      <c r="D102" s="1"/>
      <c r="E102" s="33">
        <f>F102+G102</f>
        <v>5018.567</v>
      </c>
      <c r="F102" s="122">
        <v>5018.567</v>
      </c>
      <c r="G102" s="68"/>
      <c r="H102" s="46"/>
      <c r="I102" s="16"/>
      <c r="J102" s="16"/>
      <c r="K102" s="16"/>
      <c r="L102" s="16"/>
      <c r="M102" s="90"/>
      <c r="N102" s="16"/>
      <c r="O102" s="90"/>
      <c r="P102" s="90"/>
      <c r="Q102" s="90"/>
      <c r="R102" s="90"/>
      <c r="S102" s="90"/>
      <c r="T102" s="90"/>
      <c r="U102" s="16"/>
      <c r="V102" s="16"/>
      <c r="W102" s="16"/>
      <c r="X102" s="16"/>
    </row>
    <row r="103" spans="1:24" ht="15.75" customHeight="1" thickBot="1">
      <c r="A103" s="61">
        <v>66</v>
      </c>
      <c r="B103" s="20"/>
      <c r="C103" s="23" t="s">
        <v>9</v>
      </c>
      <c r="D103" s="20"/>
      <c r="E103" s="34">
        <f>F103+G103</f>
        <v>472.4035</v>
      </c>
      <c r="F103" s="24">
        <v>373.00002</v>
      </c>
      <c r="G103" s="69">
        <v>99.40348</v>
      </c>
      <c r="H103" s="47"/>
      <c r="I103" s="24"/>
      <c r="J103" s="24"/>
      <c r="K103" s="24"/>
      <c r="L103" s="24"/>
      <c r="M103" s="91"/>
      <c r="N103" s="24"/>
      <c r="O103" s="91"/>
      <c r="P103" s="91"/>
      <c r="Q103" s="91"/>
      <c r="R103" s="91"/>
      <c r="S103" s="91"/>
      <c r="T103" s="91"/>
      <c r="U103" s="24"/>
      <c r="V103" s="24"/>
      <c r="W103" s="24"/>
      <c r="X103" s="24"/>
    </row>
    <row r="104" spans="1:24" ht="15.75" customHeight="1">
      <c r="A104" s="326">
        <v>67</v>
      </c>
      <c r="B104" s="338" t="s">
        <v>142</v>
      </c>
      <c r="C104" s="345" t="s">
        <v>24</v>
      </c>
      <c r="D104" s="3" t="s">
        <v>34</v>
      </c>
      <c r="E104" s="130">
        <f>G104</f>
        <v>5.8675</v>
      </c>
      <c r="F104" s="18"/>
      <c r="G104" s="130">
        <v>5.8675</v>
      </c>
      <c r="H104" s="48"/>
      <c r="I104" s="18"/>
      <c r="J104" s="18"/>
      <c r="K104" s="18"/>
      <c r="L104" s="18"/>
      <c r="M104" s="89"/>
      <c r="N104" s="18"/>
      <c r="O104" s="89"/>
      <c r="P104" s="89"/>
      <c r="Q104" s="89"/>
      <c r="R104" s="89"/>
      <c r="S104" s="89"/>
      <c r="T104" s="89"/>
      <c r="U104" s="18"/>
      <c r="V104" s="18"/>
      <c r="W104" s="18"/>
      <c r="X104" s="18"/>
    </row>
    <row r="105" spans="1:24" ht="30" customHeight="1">
      <c r="A105" s="327"/>
      <c r="B105" s="334"/>
      <c r="C105" s="336"/>
      <c r="D105" s="1" t="s">
        <v>17</v>
      </c>
      <c r="E105" s="33">
        <f>F105+G105</f>
        <v>8417.08383</v>
      </c>
      <c r="F105" s="108">
        <f>F106+F107+F108</f>
        <v>8320.703459999999</v>
      </c>
      <c r="G105" s="68">
        <f>G106+G107+G108</f>
        <v>96.38037</v>
      </c>
      <c r="H105" s="46"/>
      <c r="I105" s="16"/>
      <c r="J105" s="16"/>
      <c r="K105" s="16"/>
      <c r="L105" s="16"/>
      <c r="M105" s="90"/>
      <c r="N105" s="16"/>
      <c r="O105" s="90"/>
      <c r="P105" s="90"/>
      <c r="Q105" s="90"/>
      <c r="R105" s="90"/>
      <c r="S105" s="90"/>
      <c r="T105" s="90"/>
      <c r="U105" s="16"/>
      <c r="V105" s="16"/>
      <c r="W105" s="16"/>
      <c r="X105" s="16"/>
    </row>
    <row r="106" spans="1:24" ht="15.75" customHeight="1">
      <c r="A106" s="61">
        <v>68</v>
      </c>
      <c r="B106" s="1"/>
      <c r="C106" s="6" t="s">
        <v>7</v>
      </c>
      <c r="D106" s="1"/>
      <c r="E106" s="33">
        <f>F106+G106</f>
        <v>2554.65402</v>
      </c>
      <c r="F106" s="16">
        <v>2554.65402</v>
      </c>
      <c r="G106" s="68"/>
      <c r="H106" s="46"/>
      <c r="I106" s="16"/>
      <c r="J106" s="16"/>
      <c r="K106" s="16"/>
      <c r="L106" s="16"/>
      <c r="M106" s="90"/>
      <c r="N106" s="16"/>
      <c r="O106" s="90"/>
      <c r="P106" s="90"/>
      <c r="Q106" s="90"/>
      <c r="R106" s="90"/>
      <c r="S106" s="90"/>
      <c r="T106" s="90"/>
      <c r="U106" s="16"/>
      <c r="V106" s="16"/>
      <c r="W106" s="16"/>
      <c r="X106" s="16"/>
    </row>
    <row r="107" spans="1:24" ht="15.75" customHeight="1">
      <c r="A107" s="61">
        <v>69</v>
      </c>
      <c r="B107" s="1"/>
      <c r="C107" s="6" t="s">
        <v>8</v>
      </c>
      <c r="D107" s="1"/>
      <c r="E107" s="33">
        <f>F107+G107</f>
        <v>5428.63981</v>
      </c>
      <c r="F107" s="16">
        <v>5428.63981</v>
      </c>
      <c r="G107" s="68"/>
      <c r="H107" s="46"/>
      <c r="I107" s="16"/>
      <c r="J107" s="16"/>
      <c r="K107" s="16"/>
      <c r="L107" s="16"/>
      <c r="M107" s="90"/>
      <c r="N107" s="16"/>
      <c r="O107" s="90"/>
      <c r="P107" s="90"/>
      <c r="Q107" s="90"/>
      <c r="R107" s="90"/>
      <c r="S107" s="90"/>
      <c r="T107" s="90"/>
      <c r="U107" s="16"/>
      <c r="V107" s="16"/>
      <c r="W107" s="16"/>
      <c r="X107" s="16"/>
    </row>
    <row r="108" spans="1:24" ht="15.75" customHeight="1" thickBot="1">
      <c r="A108" s="61">
        <v>70</v>
      </c>
      <c r="B108" s="20"/>
      <c r="C108" s="23" t="s">
        <v>9</v>
      </c>
      <c r="D108" s="20"/>
      <c r="E108" s="34">
        <f>F108+G108</f>
        <v>433.78999999999996</v>
      </c>
      <c r="F108" s="24">
        <v>337.40963</v>
      </c>
      <c r="G108" s="69">
        <v>96.38037</v>
      </c>
      <c r="H108" s="45"/>
      <c r="I108" s="25"/>
      <c r="J108" s="25"/>
      <c r="K108" s="25"/>
      <c r="L108" s="25"/>
      <c r="M108" s="91"/>
      <c r="N108" s="25"/>
      <c r="O108" s="91"/>
      <c r="P108" s="91"/>
      <c r="Q108" s="91"/>
      <c r="R108" s="91"/>
      <c r="S108" s="91"/>
      <c r="T108" s="91"/>
      <c r="U108" s="25"/>
      <c r="V108" s="25"/>
      <c r="W108" s="25"/>
      <c r="X108" s="25"/>
    </row>
    <row r="109" spans="1:24" ht="15.75" customHeight="1">
      <c r="A109" s="326">
        <v>71</v>
      </c>
      <c r="B109" s="338" t="s">
        <v>143</v>
      </c>
      <c r="C109" s="345" t="s">
        <v>25</v>
      </c>
      <c r="D109" s="3" t="s">
        <v>34</v>
      </c>
      <c r="E109" s="130">
        <f>G109</f>
        <v>9.9809</v>
      </c>
      <c r="F109" s="19"/>
      <c r="G109" s="130">
        <v>9.9809</v>
      </c>
      <c r="H109" s="43"/>
      <c r="I109" s="19"/>
      <c r="J109" s="19"/>
      <c r="K109" s="19"/>
      <c r="L109" s="19"/>
      <c r="M109" s="89"/>
      <c r="N109" s="19"/>
      <c r="O109" s="89"/>
      <c r="P109" s="89"/>
      <c r="Q109" s="89"/>
      <c r="R109" s="89"/>
      <c r="S109" s="89"/>
      <c r="T109" s="89"/>
      <c r="U109" s="19"/>
      <c r="V109" s="19"/>
      <c r="W109" s="19"/>
      <c r="X109" s="19"/>
    </row>
    <row r="110" spans="1:24" ht="31.5" customHeight="1">
      <c r="A110" s="327"/>
      <c r="B110" s="334"/>
      <c r="C110" s="336"/>
      <c r="D110" s="1" t="s">
        <v>17</v>
      </c>
      <c r="E110" s="33">
        <f>F110+G110</f>
        <v>13336.268</v>
      </c>
      <c r="F110" s="122">
        <f>F111+F112+F113</f>
        <v>7077.92</v>
      </c>
      <c r="G110" s="122">
        <f>G111+G112+G113</f>
        <v>6258.348</v>
      </c>
      <c r="H110" s="44"/>
      <c r="I110" s="17"/>
      <c r="J110" s="17"/>
      <c r="K110" s="17"/>
      <c r="L110" s="17"/>
      <c r="M110" s="90"/>
      <c r="N110" s="17"/>
      <c r="O110" s="90"/>
      <c r="P110" s="90"/>
      <c r="Q110" s="90"/>
      <c r="R110" s="90"/>
      <c r="S110" s="90"/>
      <c r="T110" s="90"/>
      <c r="U110" s="17"/>
      <c r="V110" s="17"/>
      <c r="W110" s="17"/>
      <c r="X110" s="17"/>
    </row>
    <row r="111" spans="1:24" ht="15.75" customHeight="1">
      <c r="A111" s="61">
        <v>72</v>
      </c>
      <c r="B111" s="1"/>
      <c r="C111" s="6" t="s">
        <v>7</v>
      </c>
      <c r="D111" s="1"/>
      <c r="E111" s="33">
        <f>F111+G111</f>
        <v>4075.2</v>
      </c>
      <c r="F111" s="122">
        <v>3380.5</v>
      </c>
      <c r="G111" s="122">
        <v>694.7</v>
      </c>
      <c r="H111" s="44"/>
      <c r="I111" s="17"/>
      <c r="J111" s="17"/>
      <c r="K111" s="17"/>
      <c r="L111" s="17"/>
      <c r="M111" s="90"/>
      <c r="N111" s="17"/>
      <c r="O111" s="90"/>
      <c r="P111" s="90"/>
      <c r="Q111" s="90"/>
      <c r="R111" s="90"/>
      <c r="S111" s="90"/>
      <c r="T111" s="90"/>
      <c r="U111" s="17"/>
      <c r="V111" s="17"/>
      <c r="W111" s="17"/>
      <c r="X111" s="17"/>
    </row>
    <row r="112" spans="1:24" ht="15.75" customHeight="1">
      <c r="A112" s="61">
        <v>73</v>
      </c>
      <c r="B112" s="1"/>
      <c r="C112" s="6" t="s">
        <v>8</v>
      </c>
      <c r="D112" s="1"/>
      <c r="E112" s="33">
        <f>F112+G112</f>
        <v>8659.8</v>
      </c>
      <c r="F112" s="122">
        <v>3380.5</v>
      </c>
      <c r="G112" s="122">
        <v>5279.3</v>
      </c>
      <c r="H112" s="44"/>
      <c r="I112" s="17"/>
      <c r="J112" s="17"/>
      <c r="K112" s="17"/>
      <c r="L112" s="17"/>
      <c r="M112" s="90"/>
      <c r="N112" s="17"/>
      <c r="O112" s="90"/>
      <c r="P112" s="90"/>
      <c r="Q112" s="90"/>
      <c r="R112" s="90"/>
      <c r="S112" s="90"/>
      <c r="T112" s="90"/>
      <c r="U112" s="17"/>
      <c r="V112" s="17"/>
      <c r="W112" s="17"/>
      <c r="X112" s="17"/>
    </row>
    <row r="113" spans="1:24" ht="15.75" customHeight="1" thickBot="1">
      <c r="A113" s="61">
        <v>74</v>
      </c>
      <c r="B113" s="20"/>
      <c r="C113" s="23" t="s">
        <v>9</v>
      </c>
      <c r="D113" s="20"/>
      <c r="E113" s="34">
        <f>F113+G113</f>
        <v>601.268</v>
      </c>
      <c r="F113" s="126">
        <v>316.92</v>
      </c>
      <c r="G113" s="126">
        <f>37.05+214.748+32.55</f>
        <v>284.348</v>
      </c>
      <c r="H113" s="45"/>
      <c r="I113" s="25"/>
      <c r="J113" s="25"/>
      <c r="K113" s="25"/>
      <c r="L113" s="25"/>
      <c r="M113" s="91"/>
      <c r="N113" s="25"/>
      <c r="O113" s="91"/>
      <c r="P113" s="91"/>
      <c r="Q113" s="91"/>
      <c r="R113" s="91"/>
      <c r="S113" s="91"/>
      <c r="T113" s="91"/>
      <c r="U113" s="25"/>
      <c r="V113" s="25"/>
      <c r="W113" s="25"/>
      <c r="X113" s="25"/>
    </row>
    <row r="114" spans="1:24" ht="15.75" customHeight="1">
      <c r="A114" s="326">
        <v>75</v>
      </c>
      <c r="B114" s="338" t="s">
        <v>144</v>
      </c>
      <c r="C114" s="345" t="s">
        <v>26</v>
      </c>
      <c r="D114" s="3" t="s">
        <v>34</v>
      </c>
      <c r="E114" s="130">
        <v>4.76</v>
      </c>
      <c r="F114" s="19"/>
      <c r="G114" s="19"/>
      <c r="H114" s="48"/>
      <c r="I114" s="18"/>
      <c r="J114" s="18"/>
      <c r="K114" s="18">
        <v>4.76</v>
      </c>
      <c r="L114" s="18"/>
      <c r="M114" s="89"/>
      <c r="N114" s="19"/>
      <c r="O114" s="89"/>
      <c r="P114" s="89"/>
      <c r="Q114" s="89"/>
      <c r="R114" s="89"/>
      <c r="S114" s="89"/>
      <c r="T114" s="89"/>
      <c r="U114" s="19"/>
      <c r="V114" s="19"/>
      <c r="W114" s="19"/>
      <c r="X114" s="19"/>
    </row>
    <row r="115" spans="1:24" ht="32.25" customHeight="1">
      <c r="A115" s="327"/>
      <c r="B115" s="334"/>
      <c r="C115" s="336"/>
      <c r="D115" s="1" t="s">
        <v>17</v>
      </c>
      <c r="E115" s="33">
        <f>I115+K115</f>
        <v>22115.730000000003</v>
      </c>
      <c r="F115" s="17"/>
      <c r="G115" s="17"/>
      <c r="H115" s="46"/>
      <c r="I115" s="122">
        <f>I117+I118</f>
        <v>11262.7</v>
      </c>
      <c r="J115" s="16"/>
      <c r="K115" s="122">
        <v>10853.03</v>
      </c>
      <c r="L115" s="16"/>
      <c r="M115" s="90">
        <v>568.02832</v>
      </c>
      <c r="N115" s="17"/>
      <c r="O115" s="90"/>
      <c r="P115" s="90"/>
      <c r="Q115" s="90"/>
      <c r="R115" s="90"/>
      <c r="S115" s="90"/>
      <c r="T115" s="90"/>
      <c r="U115" s="17"/>
      <c r="V115" s="17"/>
      <c r="W115" s="17"/>
      <c r="X115" s="17"/>
    </row>
    <row r="116" spans="1:24" ht="15.75" customHeight="1">
      <c r="A116" s="61">
        <v>76</v>
      </c>
      <c r="B116" s="1"/>
      <c r="C116" s="6" t="s">
        <v>7</v>
      </c>
      <c r="D116" s="2"/>
      <c r="E116" s="33">
        <f>I116</f>
        <v>0</v>
      </c>
      <c r="F116" s="16"/>
      <c r="G116" s="16"/>
      <c r="H116" s="46"/>
      <c r="I116" s="122">
        <v>0</v>
      </c>
      <c r="J116" s="16"/>
      <c r="K116" s="122"/>
      <c r="L116" s="16"/>
      <c r="M116" s="121">
        <v>0</v>
      </c>
      <c r="N116" s="16"/>
      <c r="O116" s="90"/>
      <c r="P116" s="90"/>
      <c r="Q116" s="90"/>
      <c r="R116" s="90"/>
      <c r="S116" s="90"/>
      <c r="T116" s="90"/>
      <c r="U116" s="16"/>
      <c r="V116" s="16"/>
      <c r="W116" s="16"/>
      <c r="X116" s="16"/>
    </row>
    <row r="117" spans="1:24" ht="15.75" customHeight="1">
      <c r="A117" s="61">
        <v>77</v>
      </c>
      <c r="B117" s="1"/>
      <c r="C117" s="6" t="s">
        <v>8</v>
      </c>
      <c r="D117" s="1"/>
      <c r="E117" s="33">
        <f>I117+K117</f>
        <v>21706.13</v>
      </c>
      <c r="F117" s="16"/>
      <c r="G117" s="16"/>
      <c r="H117" s="46"/>
      <c r="I117" s="122">
        <v>10853.1</v>
      </c>
      <c r="J117" s="16"/>
      <c r="K117" s="122">
        <v>10853.03</v>
      </c>
      <c r="L117" s="16"/>
      <c r="M117" s="121">
        <v>0</v>
      </c>
      <c r="N117" s="16"/>
      <c r="O117" s="90"/>
      <c r="P117" s="90"/>
      <c r="Q117" s="90"/>
      <c r="R117" s="90"/>
      <c r="S117" s="90"/>
      <c r="T117" s="90"/>
      <c r="U117" s="16"/>
      <c r="V117" s="16"/>
      <c r="W117" s="16"/>
      <c r="X117" s="16"/>
    </row>
    <row r="118" spans="1:24" ht="15.75" customHeight="1" thickBot="1">
      <c r="A118" s="61">
        <v>78</v>
      </c>
      <c r="B118" s="20"/>
      <c r="C118" s="23" t="s">
        <v>9</v>
      </c>
      <c r="D118" s="20"/>
      <c r="E118" s="34">
        <f>I118</f>
        <v>409.6</v>
      </c>
      <c r="F118" s="24"/>
      <c r="G118" s="24"/>
      <c r="H118" s="47"/>
      <c r="I118" s="140">
        <v>409.6</v>
      </c>
      <c r="J118" s="24"/>
      <c r="K118" s="24"/>
      <c r="L118" s="24"/>
      <c r="M118" s="91">
        <v>568.02832</v>
      </c>
      <c r="N118" s="24"/>
      <c r="O118" s="91"/>
      <c r="P118" s="91"/>
      <c r="Q118" s="91"/>
      <c r="R118" s="91"/>
      <c r="S118" s="91"/>
      <c r="T118" s="91"/>
      <c r="U118" s="24"/>
      <c r="V118" s="24"/>
      <c r="W118" s="24"/>
      <c r="X118" s="24"/>
    </row>
    <row r="119" spans="1:24" ht="15.75" customHeight="1">
      <c r="A119" s="326">
        <v>79</v>
      </c>
      <c r="B119" s="342" t="s">
        <v>145</v>
      </c>
      <c r="C119" s="339" t="s">
        <v>27</v>
      </c>
      <c r="D119" s="113" t="s">
        <v>34</v>
      </c>
      <c r="E119" s="131">
        <f>G119</f>
        <v>11.2828</v>
      </c>
      <c r="F119" s="114"/>
      <c r="G119" s="131">
        <v>11.2828</v>
      </c>
      <c r="H119" s="116"/>
      <c r="I119" s="115"/>
      <c r="J119" s="114"/>
      <c r="K119" s="114"/>
      <c r="L119" s="114"/>
      <c r="M119" s="117"/>
      <c r="N119" s="114"/>
      <c r="O119" s="117"/>
      <c r="P119" s="117"/>
      <c r="Q119" s="117"/>
      <c r="R119" s="117"/>
      <c r="S119" s="117"/>
      <c r="T119" s="117"/>
      <c r="U119" s="114"/>
      <c r="V119" s="114"/>
      <c r="W119" s="114"/>
      <c r="X119" s="114"/>
    </row>
    <row r="120" spans="1:24" ht="31.5" customHeight="1">
      <c r="A120" s="327"/>
      <c r="B120" s="334"/>
      <c r="C120" s="336"/>
      <c r="D120" s="1" t="s">
        <v>17</v>
      </c>
      <c r="E120" s="33">
        <f>F120+G120</f>
        <v>11120.146</v>
      </c>
      <c r="F120" s="122">
        <f>F121+F122+F123</f>
        <v>7895.0199999999995</v>
      </c>
      <c r="G120" s="122">
        <f>G121+G122+G123</f>
        <v>3225.126</v>
      </c>
      <c r="H120" s="46"/>
      <c r="I120" s="68"/>
      <c r="J120" s="16"/>
      <c r="K120" s="16"/>
      <c r="L120" s="16"/>
      <c r="M120" s="90"/>
      <c r="N120" s="16"/>
      <c r="O120" s="90"/>
      <c r="P120" s="90"/>
      <c r="Q120" s="90"/>
      <c r="R120" s="90"/>
      <c r="S120" s="90"/>
      <c r="T120" s="90"/>
      <c r="U120" s="16"/>
      <c r="V120" s="16"/>
      <c r="W120" s="16"/>
      <c r="X120" s="16"/>
    </row>
    <row r="121" spans="1:24" ht="15.75">
      <c r="A121" s="61">
        <v>80</v>
      </c>
      <c r="B121" s="1"/>
      <c r="C121" s="6" t="s">
        <v>7</v>
      </c>
      <c r="D121" s="4"/>
      <c r="E121" s="33">
        <f>F121+G121</f>
        <v>3393.3999999999996</v>
      </c>
      <c r="F121" s="122">
        <v>2854.6</v>
      </c>
      <c r="G121" s="122">
        <v>538.8</v>
      </c>
      <c r="H121" s="46"/>
      <c r="I121" s="68"/>
      <c r="J121" s="16"/>
      <c r="K121" s="16"/>
      <c r="L121" s="16"/>
      <c r="M121" s="90"/>
      <c r="N121" s="16"/>
      <c r="O121" s="90"/>
      <c r="P121" s="90"/>
      <c r="Q121" s="90"/>
      <c r="R121" s="90"/>
      <c r="S121" s="90"/>
      <c r="T121" s="90"/>
      <c r="U121" s="16"/>
      <c r="V121" s="16"/>
      <c r="W121" s="16"/>
      <c r="X121" s="16"/>
    </row>
    <row r="122" spans="1:24" ht="15.75">
      <c r="A122" s="61">
        <v>81</v>
      </c>
      <c r="B122" s="1"/>
      <c r="C122" s="6" t="s">
        <v>8</v>
      </c>
      <c r="D122" s="1"/>
      <c r="E122" s="33">
        <f>F122+G122</f>
        <v>7211.06</v>
      </c>
      <c r="F122" s="122">
        <v>4778.8</v>
      </c>
      <c r="G122" s="122">
        <v>2432.26</v>
      </c>
      <c r="H122" s="46"/>
      <c r="I122" s="68"/>
      <c r="J122" s="16"/>
      <c r="K122" s="16"/>
      <c r="L122" s="16"/>
      <c r="M122" s="90"/>
      <c r="N122" s="16"/>
      <c r="O122" s="90"/>
      <c r="P122" s="90"/>
      <c r="Q122" s="90"/>
      <c r="R122" s="90"/>
      <c r="S122" s="90"/>
      <c r="T122" s="90"/>
      <c r="U122" s="16"/>
      <c r="V122" s="16"/>
      <c r="W122" s="16"/>
      <c r="X122" s="16"/>
    </row>
    <row r="123" spans="1:24" ht="16.5" thickBot="1">
      <c r="A123" s="61">
        <v>82</v>
      </c>
      <c r="B123" s="20"/>
      <c r="C123" s="23" t="s">
        <v>9</v>
      </c>
      <c r="D123" s="20"/>
      <c r="E123" s="34">
        <f>F123+G123</f>
        <v>515.686</v>
      </c>
      <c r="F123" s="126">
        <v>261.62</v>
      </c>
      <c r="G123" s="126">
        <f>31.02+183.557+39.489</f>
        <v>254.066</v>
      </c>
      <c r="H123" s="47"/>
      <c r="I123" s="69"/>
      <c r="J123" s="24"/>
      <c r="K123" s="24"/>
      <c r="L123" s="24"/>
      <c r="M123" s="91"/>
      <c r="N123" s="24"/>
      <c r="O123" s="91"/>
      <c r="P123" s="91"/>
      <c r="Q123" s="91"/>
      <c r="R123" s="91"/>
      <c r="S123" s="91"/>
      <c r="T123" s="91"/>
      <c r="U123" s="24"/>
      <c r="V123" s="24"/>
      <c r="W123" s="24"/>
      <c r="X123" s="24"/>
    </row>
    <row r="124" spans="1:24" ht="15.75">
      <c r="A124" s="326">
        <v>83</v>
      </c>
      <c r="B124" s="342" t="s">
        <v>146</v>
      </c>
      <c r="C124" s="339" t="s">
        <v>28</v>
      </c>
      <c r="D124" s="113" t="s">
        <v>34</v>
      </c>
      <c r="E124" s="131">
        <f>G124</f>
        <v>4.1207</v>
      </c>
      <c r="F124" s="114"/>
      <c r="G124" s="131">
        <v>4.1207</v>
      </c>
      <c r="H124" s="116"/>
      <c r="I124" s="115"/>
      <c r="J124" s="114"/>
      <c r="K124" s="114"/>
      <c r="L124" s="114"/>
      <c r="M124" s="117"/>
      <c r="N124" s="114"/>
      <c r="O124" s="117"/>
      <c r="P124" s="117"/>
      <c r="Q124" s="117"/>
      <c r="R124" s="117"/>
      <c r="S124" s="117"/>
      <c r="T124" s="117"/>
      <c r="U124" s="114"/>
      <c r="V124" s="114"/>
      <c r="W124" s="114"/>
      <c r="X124" s="114"/>
    </row>
    <row r="125" spans="1:24" ht="33.75" customHeight="1">
      <c r="A125" s="327"/>
      <c r="B125" s="334"/>
      <c r="C125" s="336"/>
      <c r="D125" s="1" t="s">
        <v>17</v>
      </c>
      <c r="E125" s="33">
        <f>F125+G125</f>
        <v>5164.76562</v>
      </c>
      <c r="F125" s="139">
        <f>F126+F127+F128</f>
        <v>2796.83</v>
      </c>
      <c r="G125" s="68">
        <f>G126+G127+G128</f>
        <v>2367.93562</v>
      </c>
      <c r="H125" s="46"/>
      <c r="I125" s="68"/>
      <c r="J125" s="16"/>
      <c r="K125" s="16"/>
      <c r="L125" s="16"/>
      <c r="M125" s="90"/>
      <c r="N125" s="16"/>
      <c r="O125" s="90"/>
      <c r="P125" s="90"/>
      <c r="Q125" s="90"/>
      <c r="R125" s="90"/>
      <c r="S125" s="90"/>
      <c r="T125" s="90"/>
      <c r="U125" s="16"/>
      <c r="V125" s="16"/>
      <c r="W125" s="16"/>
      <c r="X125" s="16"/>
    </row>
    <row r="126" spans="1:24" ht="15.75">
      <c r="A126" s="61">
        <v>84</v>
      </c>
      <c r="B126" s="1"/>
      <c r="C126" s="6" t="s">
        <v>7</v>
      </c>
      <c r="D126" s="1"/>
      <c r="E126" s="33">
        <f>F126+G126</f>
        <v>1575.1899999999998</v>
      </c>
      <c r="F126" s="122">
        <v>1277.1</v>
      </c>
      <c r="G126" s="122">
        <v>298.09</v>
      </c>
      <c r="H126" s="46"/>
      <c r="I126" s="68"/>
      <c r="J126" s="16"/>
      <c r="K126" s="16"/>
      <c r="L126" s="16"/>
      <c r="M126" s="90"/>
      <c r="N126" s="16"/>
      <c r="O126" s="90"/>
      <c r="P126" s="90"/>
      <c r="Q126" s="90"/>
      <c r="R126" s="90"/>
      <c r="S126" s="90"/>
      <c r="T126" s="90"/>
      <c r="U126" s="16"/>
      <c r="V126" s="16"/>
      <c r="W126" s="16"/>
      <c r="X126" s="16"/>
    </row>
    <row r="127" spans="1:24" ht="15.75">
      <c r="A127" s="61">
        <v>85</v>
      </c>
      <c r="B127" s="1"/>
      <c r="C127" s="6" t="s">
        <v>8</v>
      </c>
      <c r="D127" s="1"/>
      <c r="E127" s="33">
        <f>F127+G127</f>
        <v>3347.27</v>
      </c>
      <c r="F127" s="122">
        <v>1400</v>
      </c>
      <c r="G127" s="122">
        <v>1947.27</v>
      </c>
      <c r="H127" s="46"/>
      <c r="I127" s="68"/>
      <c r="J127" s="16"/>
      <c r="K127" s="16"/>
      <c r="L127" s="16"/>
      <c r="M127" s="90"/>
      <c r="N127" s="16"/>
      <c r="O127" s="90"/>
      <c r="P127" s="90"/>
      <c r="Q127" s="90"/>
      <c r="R127" s="90"/>
      <c r="S127" s="90"/>
      <c r="T127" s="90"/>
      <c r="U127" s="16"/>
      <c r="V127" s="16"/>
      <c r="W127" s="16"/>
      <c r="X127" s="16"/>
    </row>
    <row r="128" spans="1:24" ht="16.5" thickBot="1">
      <c r="A128" s="61">
        <v>86</v>
      </c>
      <c r="B128" s="20"/>
      <c r="C128" s="23" t="s">
        <v>9</v>
      </c>
      <c r="D128" s="20"/>
      <c r="E128" s="34">
        <f>F128+G128</f>
        <v>242.30562</v>
      </c>
      <c r="F128" s="126">
        <v>119.73</v>
      </c>
      <c r="G128" s="69">
        <f>14.8+93.35317+14.42245</f>
        <v>122.57562</v>
      </c>
      <c r="H128" s="47"/>
      <c r="I128" s="69"/>
      <c r="J128" s="24"/>
      <c r="K128" s="24"/>
      <c r="L128" s="24"/>
      <c r="M128" s="91"/>
      <c r="N128" s="24"/>
      <c r="O128" s="91"/>
      <c r="P128" s="91"/>
      <c r="Q128" s="91"/>
      <c r="R128" s="91"/>
      <c r="S128" s="91"/>
      <c r="T128" s="91"/>
      <c r="U128" s="24"/>
      <c r="V128" s="24"/>
      <c r="W128" s="24"/>
      <c r="X128" s="24"/>
    </row>
    <row r="129" spans="1:24" ht="15.75">
      <c r="A129" s="326">
        <v>87</v>
      </c>
      <c r="B129" s="224"/>
      <c r="C129" s="339" t="s">
        <v>29</v>
      </c>
      <c r="D129" s="113" t="s">
        <v>34</v>
      </c>
      <c r="E129" s="131">
        <f>I129</f>
        <v>10.0804</v>
      </c>
      <c r="F129" s="114"/>
      <c r="G129" s="114"/>
      <c r="H129" s="116"/>
      <c r="I129" s="118">
        <v>10.0804</v>
      </c>
      <c r="J129" s="116"/>
      <c r="K129" s="114"/>
      <c r="L129" s="114"/>
      <c r="M129" s="117"/>
      <c r="N129" s="114"/>
      <c r="O129" s="117"/>
      <c r="P129" s="117"/>
      <c r="Q129" s="117"/>
      <c r="R129" s="117"/>
      <c r="S129" s="117"/>
      <c r="T129" s="117"/>
      <c r="U129" s="114"/>
      <c r="V129" s="114"/>
      <c r="W129" s="114"/>
      <c r="X129" s="114"/>
    </row>
    <row r="130" spans="1:24" ht="31.5" customHeight="1">
      <c r="A130" s="327"/>
      <c r="B130" s="222" t="s">
        <v>147</v>
      </c>
      <c r="C130" s="336"/>
      <c r="D130" s="1" t="s">
        <v>17</v>
      </c>
      <c r="E130" s="33">
        <f>F130+G130+H130+I130+K130+M130+O130</f>
        <v>16064.7468</v>
      </c>
      <c r="F130" s="16"/>
      <c r="G130" s="16"/>
      <c r="H130" s="67">
        <f>H132+H133</f>
        <v>7616.08</v>
      </c>
      <c r="I130" s="67">
        <f>I132+I133+I131</f>
        <v>8022.46</v>
      </c>
      <c r="J130" s="46"/>
      <c r="K130" s="16"/>
      <c r="L130" s="16"/>
      <c r="M130" s="92">
        <v>426.2068</v>
      </c>
      <c r="N130" s="16"/>
      <c r="O130" s="90"/>
      <c r="P130" s="90"/>
      <c r="Q130" s="90"/>
      <c r="R130" s="90"/>
      <c r="S130" s="90"/>
      <c r="T130" s="90"/>
      <c r="U130" s="16"/>
      <c r="V130" s="16"/>
      <c r="W130" s="16"/>
      <c r="X130" s="16"/>
    </row>
    <row r="131" spans="1:24" ht="15.75" customHeight="1">
      <c r="A131" s="61">
        <v>88</v>
      </c>
      <c r="B131" s="1"/>
      <c r="C131" s="6" t="s">
        <v>7</v>
      </c>
      <c r="D131" s="1"/>
      <c r="E131" s="33">
        <f>F131+G131+H131+I131+K131+M131+O131</f>
        <v>1736.66</v>
      </c>
      <c r="F131" s="16"/>
      <c r="G131" s="16"/>
      <c r="H131" s="67">
        <v>0</v>
      </c>
      <c r="I131" s="67">
        <v>1736.66</v>
      </c>
      <c r="J131" s="46"/>
      <c r="K131" s="16"/>
      <c r="L131" s="16"/>
      <c r="M131" s="92">
        <v>0</v>
      </c>
      <c r="N131" s="16"/>
      <c r="O131" s="90"/>
      <c r="P131" s="90"/>
      <c r="Q131" s="90"/>
      <c r="R131" s="90"/>
      <c r="S131" s="90"/>
      <c r="T131" s="90"/>
      <c r="U131" s="16"/>
      <c r="V131" s="16"/>
      <c r="W131" s="16"/>
      <c r="X131" s="16"/>
    </row>
    <row r="132" spans="1:24" ht="15.75" customHeight="1">
      <c r="A132" s="61">
        <v>89</v>
      </c>
      <c r="B132" s="1"/>
      <c r="C132" s="6" t="s">
        <v>8</v>
      </c>
      <c r="D132" s="9"/>
      <c r="E132" s="33">
        <f>F132+G132+H132+I132+K132+M132+O132</f>
        <v>12956.02</v>
      </c>
      <c r="F132" s="16"/>
      <c r="G132" s="16"/>
      <c r="H132" s="67">
        <v>7387.58</v>
      </c>
      <c r="I132" s="67">
        <f>7305.1-I131</f>
        <v>5568.4400000000005</v>
      </c>
      <c r="J132" s="46"/>
      <c r="K132" s="16"/>
      <c r="L132" s="16"/>
      <c r="M132" s="92">
        <v>0</v>
      </c>
      <c r="N132" s="16"/>
      <c r="O132" s="90"/>
      <c r="P132" s="90"/>
      <c r="Q132" s="90"/>
      <c r="R132" s="90"/>
      <c r="S132" s="90"/>
      <c r="T132" s="90"/>
      <c r="U132" s="16"/>
      <c r="V132" s="16"/>
      <c r="W132" s="16"/>
      <c r="X132" s="16"/>
    </row>
    <row r="133" spans="1:24" ht="15.75" customHeight="1" thickBot="1">
      <c r="A133" s="61">
        <v>90</v>
      </c>
      <c r="B133" s="20"/>
      <c r="C133" s="23" t="s">
        <v>9</v>
      </c>
      <c r="D133" s="26"/>
      <c r="E133" s="34">
        <f>F133+G133+H133+I133+K133+M133+O133</f>
        <v>1372.0668</v>
      </c>
      <c r="F133" s="24"/>
      <c r="G133" s="24"/>
      <c r="H133" s="138">
        <v>228.5</v>
      </c>
      <c r="I133" s="138">
        <v>717.36</v>
      </c>
      <c r="J133" s="47"/>
      <c r="K133" s="24"/>
      <c r="L133" s="24"/>
      <c r="M133" s="137">
        <v>426.2068</v>
      </c>
      <c r="N133" s="24"/>
      <c r="O133" s="91"/>
      <c r="P133" s="91"/>
      <c r="Q133" s="91"/>
      <c r="R133" s="91"/>
      <c r="S133" s="91"/>
      <c r="T133" s="91"/>
      <c r="U133" s="24"/>
      <c r="V133" s="24"/>
      <c r="W133" s="24"/>
      <c r="X133" s="24"/>
    </row>
    <row r="134" spans="1:24" ht="15.75" customHeight="1">
      <c r="A134" s="326">
        <v>91</v>
      </c>
      <c r="B134" s="342" t="s">
        <v>148</v>
      </c>
      <c r="C134" s="339" t="s">
        <v>30</v>
      </c>
      <c r="D134" s="113" t="s">
        <v>34</v>
      </c>
      <c r="E134" s="131">
        <v>8.109</v>
      </c>
      <c r="F134" s="114"/>
      <c r="G134" s="114"/>
      <c r="H134" s="116"/>
      <c r="I134" s="115"/>
      <c r="J134" s="114"/>
      <c r="K134" s="114"/>
      <c r="L134" s="114"/>
      <c r="M134" s="117"/>
      <c r="N134" s="120"/>
      <c r="O134" s="194">
        <v>8.109</v>
      </c>
      <c r="P134" s="117"/>
      <c r="Q134" s="117"/>
      <c r="R134" s="117"/>
      <c r="S134" s="117"/>
      <c r="T134" s="117"/>
      <c r="U134" s="114"/>
      <c r="V134" s="114"/>
      <c r="W134" s="114"/>
      <c r="X134" s="114"/>
    </row>
    <row r="135" spans="1:24" ht="34.5" customHeight="1">
      <c r="A135" s="327"/>
      <c r="B135" s="334"/>
      <c r="C135" s="336"/>
      <c r="D135" s="1" t="s">
        <v>17</v>
      </c>
      <c r="E135" s="92">
        <f>F135+G135+H135+I135+K135+M135+O135</f>
        <v>17508.68</v>
      </c>
      <c r="F135" s="90"/>
      <c r="G135" s="90"/>
      <c r="H135" s="141"/>
      <c r="I135" s="142"/>
      <c r="J135" s="90"/>
      <c r="K135" s="90"/>
      <c r="L135" s="106"/>
      <c r="M135" s="92">
        <v>7793.3</v>
      </c>
      <c r="N135" s="90"/>
      <c r="O135" s="195">
        <v>9715.38</v>
      </c>
      <c r="P135" s="90"/>
      <c r="Q135" s="90"/>
      <c r="R135" s="90"/>
      <c r="S135" s="90"/>
      <c r="T135" s="90"/>
      <c r="U135" s="16"/>
      <c r="V135" s="16"/>
      <c r="W135" s="16"/>
      <c r="X135" s="16"/>
    </row>
    <row r="136" spans="1:24" ht="15.75" customHeight="1">
      <c r="A136" s="61">
        <v>92</v>
      </c>
      <c r="B136" s="1"/>
      <c r="C136" s="6" t="s">
        <v>7</v>
      </c>
      <c r="D136" s="1"/>
      <c r="E136" s="121">
        <f>F136+G136+H136+I136+K136+M136+O136</f>
        <v>6170.3</v>
      </c>
      <c r="F136" s="90"/>
      <c r="G136" s="90"/>
      <c r="H136" s="141"/>
      <c r="I136" s="142"/>
      <c r="J136" s="90"/>
      <c r="K136" s="90"/>
      <c r="L136" s="90"/>
      <c r="M136" s="121">
        <v>0</v>
      </c>
      <c r="N136" s="121"/>
      <c r="O136" s="121">
        <v>6170.3</v>
      </c>
      <c r="P136" s="90"/>
      <c r="Q136" s="90"/>
      <c r="R136" s="90"/>
      <c r="S136" s="90"/>
      <c r="T136" s="90"/>
      <c r="U136" s="16"/>
      <c r="V136" s="16"/>
      <c r="W136" s="16"/>
      <c r="X136" s="16"/>
    </row>
    <row r="137" spans="1:24" ht="15.75" customHeight="1">
      <c r="A137" s="61">
        <v>93</v>
      </c>
      <c r="B137" s="1"/>
      <c r="C137" s="6" t="s">
        <v>8</v>
      </c>
      <c r="D137" s="1"/>
      <c r="E137" s="121">
        <f>F137+G137+H137+I137+K137+M137+O137</f>
        <v>10605.4</v>
      </c>
      <c r="F137" s="90"/>
      <c r="G137" s="90"/>
      <c r="H137" s="143"/>
      <c r="I137" s="142"/>
      <c r="J137" s="90"/>
      <c r="K137" s="90"/>
      <c r="L137" s="106"/>
      <c r="M137" s="92">
        <v>7566.3</v>
      </c>
      <c r="N137" s="90"/>
      <c r="O137" s="92">
        <v>3039.1</v>
      </c>
      <c r="P137" s="90"/>
      <c r="Q137" s="90"/>
      <c r="R137" s="90"/>
      <c r="S137" s="90"/>
      <c r="T137" s="90"/>
      <c r="U137" s="16"/>
      <c r="V137" s="16"/>
      <c r="W137" s="16"/>
      <c r="X137" s="16"/>
    </row>
    <row r="138" spans="1:24" ht="15.75" customHeight="1">
      <c r="A138" s="61">
        <v>94</v>
      </c>
      <c r="B138" s="56"/>
      <c r="C138" s="158" t="s">
        <v>9</v>
      </c>
      <c r="D138" s="56"/>
      <c r="E138" s="159">
        <f>F138+G138+H138+I138+K138+M138+O138</f>
        <v>517.8</v>
      </c>
      <c r="F138" s="160"/>
      <c r="G138" s="160"/>
      <c r="H138" s="161"/>
      <c r="I138" s="162"/>
      <c r="J138" s="160"/>
      <c r="K138" s="160"/>
      <c r="L138" s="160"/>
      <c r="M138" s="163">
        <v>227</v>
      </c>
      <c r="N138" s="164"/>
      <c r="O138" s="163">
        <v>290.8</v>
      </c>
      <c r="P138" s="160"/>
      <c r="Q138" s="160">
        <v>1228.465</v>
      </c>
      <c r="R138" s="160"/>
      <c r="S138" s="160"/>
      <c r="T138" s="160"/>
      <c r="U138" s="165"/>
      <c r="V138" s="165"/>
      <c r="W138" s="165"/>
      <c r="X138" s="165"/>
    </row>
    <row r="139" spans="1:24" ht="15.75" customHeight="1">
      <c r="A139" s="61">
        <v>95</v>
      </c>
      <c r="B139" s="1"/>
      <c r="C139" s="6" t="s">
        <v>95</v>
      </c>
      <c r="D139" s="1"/>
      <c r="E139" s="92">
        <v>26.1</v>
      </c>
      <c r="F139" s="90"/>
      <c r="G139" s="90"/>
      <c r="H139" s="143"/>
      <c r="I139" s="142"/>
      <c r="J139" s="90"/>
      <c r="K139" s="90"/>
      <c r="L139" s="90"/>
      <c r="M139" s="92">
        <v>26.1</v>
      </c>
      <c r="N139" s="83"/>
      <c r="O139" s="92">
        <v>26.1</v>
      </c>
      <c r="P139" s="90"/>
      <c r="Q139" s="90"/>
      <c r="R139" s="90"/>
      <c r="S139" s="90"/>
      <c r="T139" s="90"/>
      <c r="U139" s="16"/>
      <c r="V139" s="16"/>
      <c r="W139" s="16"/>
      <c r="X139" s="16"/>
    </row>
    <row r="140" spans="1:24" ht="15.75" customHeight="1">
      <c r="A140" s="61">
        <v>96</v>
      </c>
      <c r="B140" s="1"/>
      <c r="C140" s="6" t="s">
        <v>96</v>
      </c>
      <c r="D140" s="1"/>
      <c r="E140" s="92">
        <v>99.9</v>
      </c>
      <c r="F140" s="90"/>
      <c r="G140" s="90"/>
      <c r="H140" s="143"/>
      <c r="I140" s="142"/>
      <c r="J140" s="90"/>
      <c r="K140" s="90"/>
      <c r="L140" s="90"/>
      <c r="M140" s="92">
        <v>99</v>
      </c>
      <c r="N140" s="83"/>
      <c r="O140" s="92">
        <v>99.9</v>
      </c>
      <c r="P140" s="90"/>
      <c r="Q140" s="90"/>
      <c r="R140" s="90"/>
      <c r="S140" s="90"/>
      <c r="T140" s="90"/>
      <c r="U140" s="16"/>
      <c r="V140" s="16"/>
      <c r="W140" s="16"/>
      <c r="X140" s="16"/>
    </row>
    <row r="141" spans="1:24" ht="15.75" customHeight="1" thickBot="1">
      <c r="A141" s="61">
        <v>97</v>
      </c>
      <c r="B141" s="20"/>
      <c r="C141" s="23" t="s">
        <v>97</v>
      </c>
      <c r="D141" s="20"/>
      <c r="E141" s="137">
        <v>89.1838</v>
      </c>
      <c r="F141" s="91"/>
      <c r="G141" s="91"/>
      <c r="H141" s="144"/>
      <c r="I141" s="145"/>
      <c r="J141" s="91"/>
      <c r="K141" s="91"/>
      <c r="L141" s="91"/>
      <c r="M141" s="137">
        <v>98.93</v>
      </c>
      <c r="N141" s="146"/>
      <c r="O141" s="137">
        <v>89.1838</v>
      </c>
      <c r="P141" s="91"/>
      <c r="Q141" s="91"/>
      <c r="R141" s="91"/>
      <c r="S141" s="91"/>
      <c r="T141" s="91"/>
      <c r="U141" s="24"/>
      <c r="V141" s="24"/>
      <c r="W141" s="24"/>
      <c r="X141" s="24"/>
    </row>
    <row r="142" spans="1:24" ht="15.75" customHeight="1">
      <c r="A142" s="343">
        <v>98</v>
      </c>
      <c r="B142" s="342" t="s">
        <v>149</v>
      </c>
      <c r="C142" s="339" t="s">
        <v>100</v>
      </c>
      <c r="D142" s="174" t="s">
        <v>34</v>
      </c>
      <c r="E142" s="178">
        <v>1.6</v>
      </c>
      <c r="F142" s="179"/>
      <c r="G142" s="179"/>
      <c r="H142" s="180"/>
      <c r="I142" s="181"/>
      <c r="J142" s="179"/>
      <c r="K142" s="179"/>
      <c r="L142" s="179"/>
      <c r="M142" s="182"/>
      <c r="N142" s="183"/>
      <c r="O142" s="178">
        <v>1.6</v>
      </c>
      <c r="P142" s="179"/>
      <c r="Q142" s="179"/>
      <c r="R142" s="179"/>
      <c r="S142" s="179"/>
      <c r="T142" s="179"/>
      <c r="U142" s="184"/>
      <c r="V142" s="184"/>
      <c r="W142" s="184"/>
      <c r="X142" s="184"/>
    </row>
    <row r="143" spans="1:24" ht="52.5" customHeight="1">
      <c r="A143" s="344"/>
      <c r="B143" s="334"/>
      <c r="C143" s="336"/>
      <c r="D143" s="1" t="s">
        <v>17</v>
      </c>
      <c r="E143" s="142">
        <v>7380.25</v>
      </c>
      <c r="F143" s="90"/>
      <c r="G143" s="90"/>
      <c r="H143" s="143"/>
      <c r="I143" s="142"/>
      <c r="J143" s="90"/>
      <c r="K143" s="90"/>
      <c r="L143" s="90"/>
      <c r="M143" s="92"/>
      <c r="N143" s="83"/>
      <c r="O143" s="142">
        <v>7380.25</v>
      </c>
      <c r="P143" s="90"/>
      <c r="Q143" s="90"/>
      <c r="R143" s="90"/>
      <c r="S143" s="90"/>
      <c r="T143" s="90"/>
      <c r="U143" s="16"/>
      <c r="V143" s="16"/>
      <c r="W143" s="16"/>
      <c r="X143" s="16"/>
    </row>
    <row r="144" spans="1:24" ht="15.75" customHeight="1">
      <c r="A144" s="61">
        <v>99</v>
      </c>
      <c r="B144" s="1"/>
      <c r="C144" s="6" t="s">
        <v>7</v>
      </c>
      <c r="D144" s="1"/>
      <c r="E144" s="121">
        <v>0</v>
      </c>
      <c r="F144" s="90"/>
      <c r="G144" s="90"/>
      <c r="H144" s="143"/>
      <c r="I144" s="142"/>
      <c r="J144" s="90"/>
      <c r="K144" s="90"/>
      <c r="L144" s="90"/>
      <c r="M144" s="92"/>
      <c r="N144" s="83"/>
      <c r="O144" s="121">
        <v>0</v>
      </c>
      <c r="P144" s="90"/>
      <c r="Q144" s="90"/>
      <c r="R144" s="90"/>
      <c r="S144" s="90"/>
      <c r="T144" s="90"/>
      <c r="U144" s="16"/>
      <c r="V144" s="16"/>
      <c r="W144" s="16"/>
      <c r="X144" s="16"/>
    </row>
    <row r="145" spans="1:24" ht="15.75" customHeight="1">
      <c r="A145" s="61">
        <v>100</v>
      </c>
      <c r="B145" s="1"/>
      <c r="C145" s="6" t="s">
        <v>8</v>
      </c>
      <c r="D145" s="1"/>
      <c r="E145" s="121">
        <v>0</v>
      </c>
      <c r="F145" s="90"/>
      <c r="G145" s="90"/>
      <c r="H145" s="143"/>
      <c r="I145" s="142"/>
      <c r="J145" s="90"/>
      <c r="K145" s="90"/>
      <c r="L145" s="90"/>
      <c r="M145" s="92"/>
      <c r="N145" s="83"/>
      <c r="O145" s="121">
        <v>0</v>
      </c>
      <c r="P145" s="90"/>
      <c r="Q145" s="90"/>
      <c r="R145" s="90"/>
      <c r="S145" s="90"/>
      <c r="T145" s="90"/>
      <c r="U145" s="16"/>
      <c r="V145" s="16"/>
      <c r="W145" s="16"/>
      <c r="X145" s="16"/>
    </row>
    <row r="146" spans="1:24" ht="15.75" customHeight="1">
      <c r="A146" s="61">
        <v>101</v>
      </c>
      <c r="B146" s="1"/>
      <c r="C146" s="6" t="s">
        <v>9</v>
      </c>
      <c r="D146" s="1"/>
      <c r="E146" s="142">
        <v>7171.73</v>
      </c>
      <c r="F146" s="90"/>
      <c r="G146" s="90"/>
      <c r="H146" s="143"/>
      <c r="I146" s="142"/>
      <c r="J146" s="90"/>
      <c r="K146" s="90"/>
      <c r="L146" s="90"/>
      <c r="M146" s="92"/>
      <c r="N146" s="83"/>
      <c r="O146" s="142">
        <v>7171.73</v>
      </c>
      <c r="P146" s="90"/>
      <c r="Q146" s="90"/>
      <c r="R146" s="90"/>
      <c r="S146" s="90"/>
      <c r="T146" s="90"/>
      <c r="U146" s="16"/>
      <c r="V146" s="16"/>
      <c r="W146" s="16"/>
      <c r="X146" s="16"/>
    </row>
    <row r="147" spans="1:24" ht="15.75" customHeight="1">
      <c r="A147" s="61">
        <v>102</v>
      </c>
      <c r="B147" s="1"/>
      <c r="C147" s="6" t="s">
        <v>96</v>
      </c>
      <c r="D147" s="1"/>
      <c r="E147" s="142">
        <v>99.9</v>
      </c>
      <c r="F147" s="90"/>
      <c r="G147" s="90"/>
      <c r="H147" s="143"/>
      <c r="I147" s="142"/>
      <c r="J147" s="90"/>
      <c r="K147" s="90"/>
      <c r="L147" s="90"/>
      <c r="M147" s="92"/>
      <c r="N147" s="83"/>
      <c r="O147" s="142">
        <v>99.9</v>
      </c>
      <c r="P147" s="90"/>
      <c r="Q147" s="90"/>
      <c r="R147" s="90"/>
      <c r="S147" s="90"/>
      <c r="T147" s="90"/>
      <c r="U147" s="16"/>
      <c r="V147" s="16"/>
      <c r="W147" s="16"/>
      <c r="X147" s="16"/>
    </row>
    <row r="148" spans="1:24" ht="15.75" customHeight="1" thickBot="1">
      <c r="A148" s="61">
        <v>103</v>
      </c>
      <c r="B148" s="198"/>
      <c r="C148" s="199" t="s">
        <v>95</v>
      </c>
      <c r="D148" s="198"/>
      <c r="E148" s="203">
        <v>108.623</v>
      </c>
      <c r="F148" s="201"/>
      <c r="G148" s="201"/>
      <c r="H148" s="202"/>
      <c r="I148" s="203"/>
      <c r="J148" s="201"/>
      <c r="K148" s="201"/>
      <c r="L148" s="201"/>
      <c r="M148" s="200"/>
      <c r="N148" s="204"/>
      <c r="O148" s="203">
        <v>108.623</v>
      </c>
      <c r="P148" s="201"/>
      <c r="Q148" s="201"/>
      <c r="R148" s="201"/>
      <c r="S148" s="201"/>
      <c r="T148" s="201"/>
      <c r="U148" s="205"/>
      <c r="V148" s="205"/>
      <c r="W148" s="205"/>
      <c r="X148" s="205"/>
    </row>
    <row r="149" spans="1:24" ht="15.75" customHeight="1">
      <c r="A149" s="326">
        <v>104</v>
      </c>
      <c r="B149" s="338" t="s">
        <v>150</v>
      </c>
      <c r="C149" s="345" t="s">
        <v>33</v>
      </c>
      <c r="D149" s="3" t="s">
        <v>34</v>
      </c>
      <c r="E149" s="148">
        <f>F149+G149+H149+I149+K149+M149+O149</f>
        <v>10.432</v>
      </c>
      <c r="F149" s="98"/>
      <c r="G149" s="98"/>
      <c r="H149" s="149"/>
      <c r="I149" s="98"/>
      <c r="J149" s="98"/>
      <c r="K149" s="98"/>
      <c r="L149" s="98"/>
      <c r="M149" s="173"/>
      <c r="N149" s="98"/>
      <c r="O149" s="173">
        <v>10.432</v>
      </c>
      <c r="P149" s="98"/>
      <c r="Q149" s="98"/>
      <c r="R149" s="96"/>
      <c r="S149" s="98"/>
      <c r="T149" s="96"/>
      <c r="U149" s="28"/>
      <c r="V149" s="13"/>
      <c r="W149" s="28"/>
      <c r="X149" s="13"/>
    </row>
    <row r="150" spans="1:24" ht="34.5" customHeight="1">
      <c r="A150" s="327"/>
      <c r="B150" s="334"/>
      <c r="C150" s="336"/>
      <c r="D150" s="1" t="s">
        <v>17</v>
      </c>
      <c r="E150" s="100">
        <f>F150+G150+H150+I150+M150+O150</f>
        <v>19041.04</v>
      </c>
      <c r="F150" s="96"/>
      <c r="G150" s="96"/>
      <c r="H150" s="119"/>
      <c r="I150" s="96"/>
      <c r="J150" s="96"/>
      <c r="K150" s="96"/>
      <c r="L150" s="96"/>
      <c r="M150" s="101">
        <v>5301.6</v>
      </c>
      <c r="N150" s="150"/>
      <c r="O150" s="151">
        <v>13739.44</v>
      </c>
      <c r="P150" s="119"/>
      <c r="Q150" s="105"/>
      <c r="R150" s="105"/>
      <c r="S150" s="119"/>
      <c r="T150" s="119"/>
      <c r="U150" s="51"/>
      <c r="V150" s="51"/>
      <c r="W150" s="51"/>
      <c r="X150" s="51"/>
    </row>
    <row r="151" spans="1:24" ht="15.75">
      <c r="A151" s="61">
        <v>105</v>
      </c>
      <c r="B151" s="1"/>
      <c r="C151" s="6" t="s">
        <v>7</v>
      </c>
      <c r="D151" s="8"/>
      <c r="E151" s="152">
        <f>F151+G151+H151+I151+K151+M151</f>
        <v>0</v>
      </c>
      <c r="F151" s="96"/>
      <c r="G151" s="96"/>
      <c r="H151" s="119"/>
      <c r="I151" s="96"/>
      <c r="J151" s="96"/>
      <c r="K151" s="96"/>
      <c r="L151" s="96"/>
      <c r="M151" s="101"/>
      <c r="N151" s="101"/>
      <c r="O151" s="101"/>
      <c r="P151" s="96"/>
      <c r="Q151" s="105"/>
      <c r="R151" s="105"/>
      <c r="S151" s="96"/>
      <c r="T151" s="96"/>
      <c r="U151" s="13"/>
      <c r="V151" s="13"/>
      <c r="W151" s="13"/>
      <c r="X151" s="13"/>
    </row>
    <row r="152" spans="1:24" ht="15.75">
      <c r="A152" s="61">
        <v>106</v>
      </c>
      <c r="B152" s="1"/>
      <c r="C152" s="6" t="s">
        <v>8</v>
      </c>
      <c r="D152" s="8"/>
      <c r="E152" s="100">
        <f>F152+G152+H152+I152+M152+O152</f>
        <v>18229.059999999998</v>
      </c>
      <c r="F152" s="96"/>
      <c r="G152" s="96"/>
      <c r="H152" s="119"/>
      <c r="I152" s="96"/>
      <c r="J152" s="96"/>
      <c r="K152" s="96"/>
      <c r="L152" s="96"/>
      <c r="M152" s="101">
        <v>5142.5</v>
      </c>
      <c r="N152" s="101"/>
      <c r="O152" s="100">
        <v>13086.56</v>
      </c>
      <c r="P152" s="96"/>
      <c r="Q152" s="105"/>
      <c r="R152" s="105"/>
      <c r="S152" s="96"/>
      <c r="T152" s="105"/>
      <c r="U152" s="13"/>
      <c r="V152" s="8"/>
      <c r="W152" s="13"/>
      <c r="X152" s="8"/>
    </row>
    <row r="153" spans="1:24" ht="15.75">
      <c r="A153" s="61">
        <v>107</v>
      </c>
      <c r="B153" s="56"/>
      <c r="C153" s="158" t="s">
        <v>9</v>
      </c>
      <c r="D153" s="167"/>
      <c r="E153" s="170">
        <f>F153+G153+H153+I153+O153+M153</f>
        <v>575.8</v>
      </c>
      <c r="F153" s="168"/>
      <c r="G153" s="168"/>
      <c r="H153" s="169"/>
      <c r="I153" s="168"/>
      <c r="J153" s="168"/>
      <c r="K153" s="168"/>
      <c r="L153" s="168"/>
      <c r="M153" s="170">
        <v>159.1</v>
      </c>
      <c r="N153" s="171"/>
      <c r="O153" s="170">
        <v>416.7</v>
      </c>
      <c r="P153" s="168"/>
      <c r="Q153" s="191"/>
      <c r="R153" s="191"/>
      <c r="S153" s="168"/>
      <c r="T153" s="168"/>
      <c r="U153" s="37"/>
      <c r="V153" s="37"/>
      <c r="W153" s="37"/>
      <c r="X153" s="37"/>
    </row>
    <row r="154" spans="1:24" ht="15.75">
      <c r="A154" s="61">
        <v>108</v>
      </c>
      <c r="B154" s="1"/>
      <c r="C154" s="6" t="s">
        <v>95</v>
      </c>
      <c r="D154" s="8"/>
      <c r="E154" s="100">
        <v>31.35478</v>
      </c>
      <c r="F154" s="96"/>
      <c r="G154" s="96"/>
      <c r="H154" s="119"/>
      <c r="I154" s="96"/>
      <c r="J154" s="96"/>
      <c r="K154" s="96"/>
      <c r="L154" s="96"/>
      <c r="M154" s="105"/>
      <c r="N154" s="155"/>
      <c r="O154" s="100">
        <v>31.35478</v>
      </c>
      <c r="P154" s="96"/>
      <c r="Q154" s="105"/>
      <c r="R154" s="105"/>
      <c r="S154" s="96"/>
      <c r="T154" s="96"/>
      <c r="U154" s="13"/>
      <c r="V154" s="13"/>
      <c r="W154" s="13"/>
      <c r="X154" s="13"/>
    </row>
    <row r="155" spans="1:24" ht="15.75">
      <c r="A155" s="61">
        <v>109</v>
      </c>
      <c r="B155" s="1"/>
      <c r="C155" s="6" t="s">
        <v>96</v>
      </c>
      <c r="D155" s="8"/>
      <c r="E155" s="101">
        <v>99.9</v>
      </c>
      <c r="F155" s="96"/>
      <c r="G155" s="96"/>
      <c r="H155" s="119"/>
      <c r="I155" s="96"/>
      <c r="J155" s="96"/>
      <c r="K155" s="96"/>
      <c r="L155" s="96"/>
      <c r="M155" s="105"/>
      <c r="N155" s="155"/>
      <c r="O155" s="101">
        <v>99.9</v>
      </c>
      <c r="P155" s="96"/>
      <c r="Q155" s="105"/>
      <c r="R155" s="105"/>
      <c r="S155" s="96"/>
      <c r="T155" s="96"/>
      <c r="U155" s="13"/>
      <c r="V155" s="13"/>
      <c r="W155" s="13"/>
      <c r="X155" s="13"/>
    </row>
    <row r="156" spans="1:24" ht="16.5" thickBot="1">
      <c r="A156" s="61">
        <v>110</v>
      </c>
      <c r="B156" s="20"/>
      <c r="C156" s="23" t="s">
        <v>97</v>
      </c>
      <c r="D156" s="27"/>
      <c r="E156" s="104">
        <v>104.83394</v>
      </c>
      <c r="F156" s="97"/>
      <c r="G156" s="97"/>
      <c r="H156" s="154"/>
      <c r="I156" s="97"/>
      <c r="J156" s="97"/>
      <c r="K156" s="97"/>
      <c r="L156" s="97"/>
      <c r="M156" s="185"/>
      <c r="N156" s="172"/>
      <c r="O156" s="104">
        <v>104.83394</v>
      </c>
      <c r="P156" s="97"/>
      <c r="Q156" s="185"/>
      <c r="R156" s="185"/>
      <c r="S156" s="97"/>
      <c r="T156" s="97"/>
      <c r="U156" s="29"/>
      <c r="V156" s="29"/>
      <c r="W156" s="29"/>
      <c r="X156" s="29"/>
    </row>
    <row r="157" spans="1:24" ht="15.75">
      <c r="A157" s="61">
        <v>111</v>
      </c>
      <c r="B157" s="334" t="s">
        <v>151</v>
      </c>
      <c r="C157" s="336" t="s">
        <v>99</v>
      </c>
      <c r="D157" s="3" t="s">
        <v>34</v>
      </c>
      <c r="E157" s="148">
        <f>O157</f>
        <v>1.63</v>
      </c>
      <c r="F157" s="98"/>
      <c r="G157" s="98"/>
      <c r="H157" s="149"/>
      <c r="I157" s="98"/>
      <c r="J157" s="98"/>
      <c r="K157" s="98"/>
      <c r="L157" s="98"/>
      <c r="M157" s="186"/>
      <c r="N157" s="187"/>
      <c r="O157" s="148">
        <v>1.63</v>
      </c>
      <c r="P157" s="98"/>
      <c r="Q157" s="186"/>
      <c r="R157" s="186"/>
      <c r="S157" s="98"/>
      <c r="T157" s="98"/>
      <c r="U157" s="28"/>
      <c r="V157" s="28"/>
      <c r="W157" s="28"/>
      <c r="X157" s="28"/>
    </row>
    <row r="158" spans="1:24" ht="33.75" customHeight="1">
      <c r="A158" s="61"/>
      <c r="B158" s="335"/>
      <c r="C158" s="337"/>
      <c r="D158" s="1" t="s">
        <v>17</v>
      </c>
      <c r="E158" s="101">
        <v>6153.3112</v>
      </c>
      <c r="F158" s="96"/>
      <c r="G158" s="96"/>
      <c r="H158" s="119"/>
      <c r="I158" s="96"/>
      <c r="J158" s="96"/>
      <c r="K158" s="96"/>
      <c r="L158" s="96"/>
      <c r="M158" s="105"/>
      <c r="N158" s="155"/>
      <c r="O158" s="101">
        <v>6362.21</v>
      </c>
      <c r="P158" s="96"/>
      <c r="Q158" s="105"/>
      <c r="R158" s="105"/>
      <c r="S158" s="96"/>
      <c r="T158" s="96"/>
      <c r="U158" s="13"/>
      <c r="V158" s="13"/>
      <c r="W158" s="13"/>
      <c r="X158" s="13"/>
    </row>
    <row r="159" spans="1:24" ht="15.75">
      <c r="A159" s="61">
        <v>112</v>
      </c>
      <c r="B159" s="175"/>
      <c r="C159" s="6" t="s">
        <v>7</v>
      </c>
      <c r="D159" s="1"/>
      <c r="E159" s="152">
        <v>0</v>
      </c>
      <c r="F159" s="96"/>
      <c r="G159" s="96"/>
      <c r="H159" s="119"/>
      <c r="I159" s="96"/>
      <c r="J159" s="96"/>
      <c r="K159" s="96"/>
      <c r="L159" s="96"/>
      <c r="M159" s="105"/>
      <c r="N159" s="155"/>
      <c r="O159" s="152">
        <v>0</v>
      </c>
      <c r="P159" s="96"/>
      <c r="Q159" s="105"/>
      <c r="R159" s="105"/>
      <c r="S159" s="96"/>
      <c r="T159" s="96"/>
      <c r="U159" s="13"/>
      <c r="V159" s="13"/>
      <c r="W159" s="13"/>
      <c r="X159" s="13"/>
    </row>
    <row r="160" spans="1:24" ht="15.75">
      <c r="A160" s="61">
        <v>113</v>
      </c>
      <c r="B160" s="1"/>
      <c r="C160" s="6" t="s">
        <v>8</v>
      </c>
      <c r="D160" s="8"/>
      <c r="E160" s="152">
        <v>0</v>
      </c>
      <c r="F160" s="96"/>
      <c r="G160" s="96"/>
      <c r="H160" s="119"/>
      <c r="I160" s="96"/>
      <c r="J160" s="96"/>
      <c r="K160" s="96"/>
      <c r="L160" s="96"/>
      <c r="M160" s="105"/>
      <c r="N160" s="155"/>
      <c r="O160" s="152">
        <v>0</v>
      </c>
      <c r="P160" s="96"/>
      <c r="Q160" s="105"/>
      <c r="R160" s="105"/>
      <c r="S160" s="96"/>
      <c r="T160" s="96"/>
      <c r="U160" s="13"/>
      <c r="V160" s="13"/>
      <c r="W160" s="13"/>
      <c r="X160" s="13"/>
    </row>
    <row r="161" spans="1:24" ht="15.75">
      <c r="A161" s="61">
        <v>114</v>
      </c>
      <c r="B161" s="56"/>
      <c r="C161" s="158" t="s">
        <v>9</v>
      </c>
      <c r="D161" s="167"/>
      <c r="E161" s="170">
        <v>6153.3112</v>
      </c>
      <c r="F161" s="168"/>
      <c r="G161" s="168"/>
      <c r="H161" s="169"/>
      <c r="I161" s="168"/>
      <c r="J161" s="168"/>
      <c r="K161" s="168"/>
      <c r="L161" s="168"/>
      <c r="M161" s="191"/>
      <c r="N161" s="171"/>
      <c r="O161" s="170">
        <v>6153.3112</v>
      </c>
      <c r="P161" s="168"/>
      <c r="Q161" s="254">
        <v>1564.473</v>
      </c>
      <c r="R161" s="191"/>
      <c r="S161" s="168"/>
      <c r="T161" s="168"/>
      <c r="U161" s="37"/>
      <c r="V161" s="37"/>
      <c r="W161" s="37"/>
      <c r="X161" s="37"/>
    </row>
    <row r="162" spans="1:24" ht="15.75">
      <c r="A162" s="61">
        <v>115</v>
      </c>
      <c r="B162" s="1"/>
      <c r="C162" s="6" t="s">
        <v>96</v>
      </c>
      <c r="D162" s="8"/>
      <c r="E162" s="101">
        <f>O162</f>
        <v>99.9</v>
      </c>
      <c r="F162" s="96"/>
      <c r="G162" s="96"/>
      <c r="H162" s="119"/>
      <c r="I162" s="96"/>
      <c r="J162" s="96"/>
      <c r="K162" s="96"/>
      <c r="L162" s="96"/>
      <c r="M162" s="105"/>
      <c r="N162" s="155"/>
      <c r="O162" s="101">
        <v>99.9</v>
      </c>
      <c r="P162" s="96"/>
      <c r="Q162" s="105"/>
      <c r="R162" s="105"/>
      <c r="S162" s="96"/>
      <c r="T162" s="96"/>
      <c r="U162" s="13"/>
      <c r="V162" s="13"/>
      <c r="W162" s="13"/>
      <c r="X162" s="13"/>
    </row>
    <row r="163" spans="1:24" ht="16.5" thickBot="1">
      <c r="A163" s="61">
        <v>116</v>
      </c>
      <c r="B163" s="20"/>
      <c r="C163" s="199" t="s">
        <v>95</v>
      </c>
      <c r="D163" s="27"/>
      <c r="E163" s="153">
        <f>O163</f>
        <v>109</v>
      </c>
      <c r="F163" s="97"/>
      <c r="G163" s="97"/>
      <c r="H163" s="154"/>
      <c r="I163" s="97"/>
      <c r="J163" s="97"/>
      <c r="K163" s="97"/>
      <c r="L163" s="97"/>
      <c r="M163" s="185"/>
      <c r="N163" s="172"/>
      <c r="O163" s="153">
        <v>109</v>
      </c>
      <c r="P163" s="97"/>
      <c r="Q163" s="185"/>
      <c r="R163" s="185"/>
      <c r="S163" s="97"/>
      <c r="T163" s="97"/>
      <c r="U163" s="29"/>
      <c r="V163" s="29"/>
      <c r="W163" s="29"/>
      <c r="X163" s="29"/>
    </row>
    <row r="164" spans="1:24" ht="15.75" customHeight="1">
      <c r="A164" s="326">
        <v>117</v>
      </c>
      <c r="B164" s="342" t="s">
        <v>152</v>
      </c>
      <c r="C164" s="339" t="s">
        <v>32</v>
      </c>
      <c r="D164" s="113" t="s">
        <v>34</v>
      </c>
      <c r="E164" s="131">
        <v>6.688</v>
      </c>
      <c r="F164" s="114"/>
      <c r="G164" s="114"/>
      <c r="H164" s="116"/>
      <c r="I164" s="131">
        <v>6.69</v>
      </c>
      <c r="J164" s="114"/>
      <c r="K164" s="114"/>
      <c r="L164" s="114"/>
      <c r="M164" s="117"/>
      <c r="N164" s="114"/>
      <c r="O164" s="117"/>
      <c r="P164" s="117"/>
      <c r="Q164" s="117"/>
      <c r="R164" s="117"/>
      <c r="S164" s="117"/>
      <c r="T164" s="117"/>
      <c r="U164" s="114"/>
      <c r="V164" s="114"/>
      <c r="W164" s="114"/>
      <c r="X164" s="114"/>
    </row>
    <row r="165" spans="1:24" ht="63" customHeight="1">
      <c r="A165" s="327"/>
      <c r="B165" s="334"/>
      <c r="C165" s="336"/>
      <c r="D165" s="1" t="s">
        <v>17</v>
      </c>
      <c r="E165" s="33">
        <f>E168</f>
        <v>9874.07</v>
      </c>
      <c r="F165" s="16"/>
      <c r="G165" s="16"/>
      <c r="H165" s="67">
        <f>H168</f>
        <v>6603.45</v>
      </c>
      <c r="I165" s="67">
        <f>I168</f>
        <v>3270.62</v>
      </c>
      <c r="J165" s="16"/>
      <c r="K165" s="16"/>
      <c r="L165" s="16"/>
      <c r="M165" s="90"/>
      <c r="N165" s="16"/>
      <c r="O165" s="90"/>
      <c r="P165" s="90"/>
      <c r="Q165" s="90"/>
      <c r="R165" s="90"/>
      <c r="S165" s="90"/>
      <c r="T165" s="90"/>
      <c r="U165" s="16"/>
      <c r="V165" s="16"/>
      <c r="W165" s="16"/>
      <c r="X165" s="16"/>
    </row>
    <row r="166" spans="1:24" ht="15.75" customHeight="1">
      <c r="A166" s="61">
        <v>118</v>
      </c>
      <c r="B166" s="1"/>
      <c r="C166" s="6" t="s">
        <v>7</v>
      </c>
      <c r="D166" s="1"/>
      <c r="E166" s="33">
        <f>F166+G166+H166+I166+K166+M166+O166</f>
        <v>0</v>
      </c>
      <c r="F166" s="16"/>
      <c r="G166" s="16"/>
      <c r="H166" s="67">
        <v>0</v>
      </c>
      <c r="I166" s="122">
        <v>0</v>
      </c>
      <c r="J166" s="16"/>
      <c r="K166" s="16"/>
      <c r="L166" s="16"/>
      <c r="M166" s="90"/>
      <c r="N166" s="16"/>
      <c r="O166" s="90"/>
      <c r="P166" s="90"/>
      <c r="Q166" s="90"/>
      <c r="R166" s="90"/>
      <c r="S166" s="90"/>
      <c r="T166" s="90"/>
      <c r="U166" s="16"/>
      <c r="V166" s="16"/>
      <c r="W166" s="16"/>
      <c r="X166" s="16"/>
    </row>
    <row r="167" spans="1:24" ht="15.75" customHeight="1">
      <c r="A167" s="61">
        <v>119</v>
      </c>
      <c r="B167" s="1"/>
      <c r="C167" s="6" t="s">
        <v>8</v>
      </c>
      <c r="D167" s="8"/>
      <c r="E167" s="33">
        <f>F167+G167+H167+I167+K167+M167+O167</f>
        <v>0</v>
      </c>
      <c r="F167" s="13"/>
      <c r="G167" s="13"/>
      <c r="H167" s="127">
        <v>0</v>
      </c>
      <c r="I167" s="66">
        <v>0</v>
      </c>
      <c r="J167" s="13"/>
      <c r="K167" s="13"/>
      <c r="L167" s="13"/>
      <c r="M167" s="96"/>
      <c r="N167" s="13"/>
      <c r="O167" s="96"/>
      <c r="P167" s="96"/>
      <c r="Q167" s="96"/>
      <c r="R167" s="96"/>
      <c r="S167" s="96"/>
      <c r="T167" s="96"/>
      <c r="U167" s="13"/>
      <c r="V167" s="13"/>
      <c r="W167" s="13"/>
      <c r="X167" s="13"/>
    </row>
    <row r="168" spans="1:24" ht="15.75" customHeight="1" thickBot="1">
      <c r="A168" s="61">
        <v>120</v>
      </c>
      <c r="B168" s="20"/>
      <c r="C168" s="23" t="s">
        <v>9</v>
      </c>
      <c r="D168" s="27"/>
      <c r="E168" s="34">
        <f>H168+I168</f>
        <v>9874.07</v>
      </c>
      <c r="F168" s="29"/>
      <c r="G168" s="29"/>
      <c r="H168" s="128">
        <v>6603.45</v>
      </c>
      <c r="I168" s="124">
        <v>3270.62</v>
      </c>
      <c r="J168" s="29"/>
      <c r="K168" s="29"/>
      <c r="L168" s="29"/>
      <c r="M168" s="97"/>
      <c r="N168" s="29"/>
      <c r="O168" s="97"/>
      <c r="P168" s="97"/>
      <c r="Q168" s="97"/>
      <c r="R168" s="97"/>
      <c r="S168" s="97"/>
      <c r="T168" s="97"/>
      <c r="U168" s="29"/>
      <c r="V168" s="29"/>
      <c r="W168" s="29"/>
      <c r="X168" s="29"/>
    </row>
    <row r="169" spans="1:24" ht="15.75">
      <c r="A169" s="326">
        <v>121</v>
      </c>
      <c r="B169" s="338" t="s">
        <v>153</v>
      </c>
      <c r="C169" s="345" t="s">
        <v>71</v>
      </c>
      <c r="D169" s="3" t="s">
        <v>34</v>
      </c>
      <c r="E169" s="132">
        <f>F169+G169+H169+I169+K169+M169+O169</f>
        <v>1.2</v>
      </c>
      <c r="F169" s="28"/>
      <c r="G169" s="28"/>
      <c r="H169" s="50"/>
      <c r="I169" s="50"/>
      <c r="J169" s="50"/>
      <c r="K169" s="28">
        <v>1.2</v>
      </c>
      <c r="L169" s="28"/>
      <c r="M169" s="98"/>
      <c r="N169" s="28"/>
      <c r="O169" s="98"/>
      <c r="P169" s="96"/>
      <c r="Q169" s="98"/>
      <c r="R169" s="96"/>
      <c r="S169" s="98"/>
      <c r="T169" s="96"/>
      <c r="U169" s="28"/>
      <c r="V169" s="13"/>
      <c r="W169" s="28"/>
      <c r="X169" s="13"/>
    </row>
    <row r="170" spans="1:24" ht="126.75" customHeight="1">
      <c r="A170" s="327"/>
      <c r="B170" s="334"/>
      <c r="C170" s="336"/>
      <c r="D170" s="1" t="s">
        <v>17</v>
      </c>
      <c r="E170" s="72">
        <f>F170+G170+H170+I170+K170+M170+O170</f>
        <v>8744.780999999999</v>
      </c>
      <c r="F170" s="54"/>
      <c r="G170" s="54"/>
      <c r="H170" s="53"/>
      <c r="I170" s="134">
        <f>I171+I172+I173</f>
        <v>4823.31</v>
      </c>
      <c r="J170" s="53"/>
      <c r="K170" s="136">
        <f>K173</f>
        <v>3422.671</v>
      </c>
      <c r="L170" s="54"/>
      <c r="M170" s="99"/>
      <c r="N170" s="54"/>
      <c r="O170" s="99">
        <v>498.8</v>
      </c>
      <c r="P170" s="96"/>
      <c r="Q170" s="99"/>
      <c r="R170" s="96"/>
      <c r="S170" s="99"/>
      <c r="T170" s="96"/>
      <c r="U170" s="54"/>
      <c r="V170" s="13"/>
      <c r="W170" s="54"/>
      <c r="X170" s="13"/>
    </row>
    <row r="171" spans="1:24" ht="15.75">
      <c r="A171" s="61">
        <v>122</v>
      </c>
      <c r="B171" s="1"/>
      <c r="C171" s="6" t="s">
        <v>7</v>
      </c>
      <c r="D171" s="8"/>
      <c r="E171" s="72">
        <f>F171+G171+H171+I171+K171+M171+O171</f>
        <v>0</v>
      </c>
      <c r="F171" s="13"/>
      <c r="G171" s="13"/>
      <c r="H171" s="51"/>
      <c r="I171" s="127">
        <v>0</v>
      </c>
      <c r="J171" s="51"/>
      <c r="K171" s="66">
        <v>0</v>
      </c>
      <c r="L171" s="13"/>
      <c r="M171" s="96"/>
      <c r="N171" s="13"/>
      <c r="O171" s="96"/>
      <c r="P171" s="96"/>
      <c r="Q171" s="96"/>
      <c r="R171" s="96"/>
      <c r="S171" s="96"/>
      <c r="T171" s="96"/>
      <c r="U171" s="13"/>
      <c r="V171" s="13"/>
      <c r="W171" s="13"/>
      <c r="X171" s="13"/>
    </row>
    <row r="172" spans="1:24" ht="15.75">
      <c r="A172" s="61">
        <v>123</v>
      </c>
      <c r="B172" s="1"/>
      <c r="C172" s="6" t="s">
        <v>8</v>
      </c>
      <c r="D172" s="8"/>
      <c r="E172" s="72">
        <f>F172+G172+H172+I172+K172+M172+O172</f>
        <v>0</v>
      </c>
      <c r="F172" s="13"/>
      <c r="G172" s="13"/>
      <c r="H172" s="51"/>
      <c r="I172" s="127">
        <v>0</v>
      </c>
      <c r="J172" s="51"/>
      <c r="K172" s="66">
        <v>0</v>
      </c>
      <c r="L172" s="13"/>
      <c r="M172" s="96"/>
      <c r="N172" s="13"/>
      <c r="O172" s="96"/>
      <c r="P172" s="96"/>
      <c r="Q172" s="96"/>
      <c r="R172" s="96"/>
      <c r="S172" s="96"/>
      <c r="T172" s="96"/>
      <c r="U172" s="13"/>
      <c r="V172" s="13"/>
      <c r="W172" s="13"/>
      <c r="X172" s="13"/>
    </row>
    <row r="173" spans="1:24" ht="16.5" thickBot="1">
      <c r="A173" s="61">
        <v>124</v>
      </c>
      <c r="B173" s="20"/>
      <c r="C173" s="23" t="s">
        <v>9</v>
      </c>
      <c r="D173" s="27"/>
      <c r="E173" s="125">
        <f>F173+G173+H173+I173+K173+M173+O173</f>
        <v>8744.780999999999</v>
      </c>
      <c r="F173" s="29"/>
      <c r="G173" s="29"/>
      <c r="H173" s="52"/>
      <c r="I173" s="135">
        <v>4823.31</v>
      </c>
      <c r="J173" s="52"/>
      <c r="K173" s="124">
        <v>3422.671</v>
      </c>
      <c r="L173" s="29"/>
      <c r="M173" s="97"/>
      <c r="N173" s="29"/>
      <c r="O173" s="97">
        <v>498.8</v>
      </c>
      <c r="P173" s="96"/>
      <c r="Q173" s="97"/>
      <c r="R173" s="96"/>
      <c r="S173" s="97"/>
      <c r="T173" s="96"/>
      <c r="U173" s="29"/>
      <c r="V173" s="13"/>
      <c r="W173" s="29"/>
      <c r="X173" s="13"/>
    </row>
    <row r="174" spans="1:24" ht="15.75" customHeight="1">
      <c r="A174" s="61"/>
      <c r="B174" s="229"/>
      <c r="C174" s="225"/>
      <c r="D174" s="281"/>
      <c r="E174" s="244"/>
      <c r="F174" s="283"/>
      <c r="G174" s="184"/>
      <c r="H174" s="232"/>
      <c r="I174" s="233"/>
      <c r="J174" s="184"/>
      <c r="K174" s="184"/>
      <c r="L174" s="184"/>
      <c r="M174" s="179"/>
      <c r="N174" s="184"/>
      <c r="O174" s="179"/>
      <c r="P174" s="179"/>
      <c r="Q174" s="179"/>
      <c r="R174" s="179"/>
      <c r="S174" s="179"/>
      <c r="T174" s="179"/>
      <c r="U174" s="184"/>
      <c r="V174" s="184"/>
      <c r="W174" s="184"/>
      <c r="X174" s="184"/>
    </row>
    <row r="175" spans="1:24" ht="126">
      <c r="A175" s="61">
        <v>125</v>
      </c>
      <c r="B175" s="30" t="s">
        <v>35</v>
      </c>
      <c r="C175" s="31" t="s">
        <v>36</v>
      </c>
      <c r="D175" s="282" t="s">
        <v>17</v>
      </c>
      <c r="E175" s="274">
        <f>SUM(F175+G175+H175+I175+K175+M175+O175+Q175+S175+U175+W175)</f>
        <v>52493.77099999999</v>
      </c>
      <c r="F175" s="288">
        <f>SUM(F190+F191+F193+F192+F194+F198)</f>
        <v>5338.98</v>
      </c>
      <c r="G175" s="274">
        <f>SUM(G195+G196)</f>
        <v>6714.73</v>
      </c>
      <c r="H175" s="276">
        <f>SUM(H178:H184)</f>
        <v>5000</v>
      </c>
      <c r="I175" s="274">
        <f>SUM(I195+I196+I197)</f>
        <v>4581.68</v>
      </c>
      <c r="J175" s="274"/>
      <c r="K175" s="276">
        <f>SUM(K180:K200)</f>
        <v>4317.69</v>
      </c>
      <c r="L175" s="276"/>
      <c r="M175" s="289">
        <f>SUM(M180:M201)</f>
        <v>1990.253</v>
      </c>
      <c r="N175" s="290"/>
      <c r="O175" s="289">
        <f>SUM(O180+O181+O201)</f>
        <v>4282.22</v>
      </c>
      <c r="P175" s="277"/>
      <c r="Q175" s="289">
        <v>4089.5779999999995</v>
      </c>
      <c r="R175" s="277"/>
      <c r="S175" s="289">
        <f>SUM(S176+S177)</f>
        <v>9541.641</v>
      </c>
      <c r="T175" s="277" t="s">
        <v>74</v>
      </c>
      <c r="U175" s="276">
        <v>4636.999</v>
      </c>
      <c r="V175" s="274"/>
      <c r="W175" s="276">
        <f>SUM(W184:W187)</f>
        <v>2000</v>
      </c>
      <c r="X175" s="30" t="s">
        <v>74</v>
      </c>
    </row>
    <row r="176" spans="1:24" ht="31.5" customHeight="1">
      <c r="A176" s="206">
        <v>126</v>
      </c>
      <c r="B176" s="235"/>
      <c r="C176" s="236" t="s">
        <v>126</v>
      </c>
      <c r="D176" s="54" t="s">
        <v>17</v>
      </c>
      <c r="E176" s="274">
        <f>SUM(F176:W176)</f>
        <v>49493.761999999995</v>
      </c>
      <c r="F176" s="291">
        <v>5338.98</v>
      </c>
      <c r="G176" s="291">
        <v>6714.73</v>
      </c>
      <c r="H176" s="292">
        <v>5000</v>
      </c>
      <c r="I176" s="291">
        <v>4581.68</v>
      </c>
      <c r="J176" s="291"/>
      <c r="K176" s="292">
        <v>4317.69</v>
      </c>
      <c r="L176" s="292"/>
      <c r="M176" s="293">
        <f>SUM(M177:M201)</f>
        <v>1990.253</v>
      </c>
      <c r="N176" s="294"/>
      <c r="O176" s="293">
        <f>SUM(O177:O201)</f>
        <v>4282.22</v>
      </c>
      <c r="P176" s="295"/>
      <c r="Q176" s="293">
        <f>SUM(Q178:Q202)</f>
        <v>4089.5779999999995</v>
      </c>
      <c r="R176" s="295"/>
      <c r="S176" s="293">
        <f>SUM(S182+S185)</f>
        <v>6541.641</v>
      </c>
      <c r="T176" s="295" t="s">
        <v>74</v>
      </c>
      <c r="U176" s="292">
        <f>SUM(U177:U201)</f>
        <v>4636.99</v>
      </c>
      <c r="V176" s="291"/>
      <c r="W176" s="292">
        <f>SUM(W177:W189)</f>
        <v>2000</v>
      </c>
      <c r="X176" s="235" t="s">
        <v>74</v>
      </c>
    </row>
    <row r="177" spans="1:24" ht="31.5">
      <c r="A177" s="206">
        <v>127</v>
      </c>
      <c r="B177" s="221"/>
      <c r="C177" s="234" t="s">
        <v>119</v>
      </c>
      <c r="D177" s="54" t="s">
        <v>17</v>
      </c>
      <c r="E177" s="296">
        <v>3000</v>
      </c>
      <c r="F177" s="296"/>
      <c r="G177" s="296"/>
      <c r="H177" s="297"/>
      <c r="I177" s="296"/>
      <c r="J177" s="296"/>
      <c r="K177" s="297"/>
      <c r="L177" s="297"/>
      <c r="M177" s="298"/>
      <c r="N177" s="299"/>
      <c r="O177" s="298"/>
      <c r="P177" s="300"/>
      <c r="Q177" s="298"/>
      <c r="R177" s="300"/>
      <c r="S177" s="298">
        <v>3000</v>
      </c>
      <c r="T177" s="300" t="s">
        <v>74</v>
      </c>
      <c r="U177" s="297"/>
      <c r="V177" s="296"/>
      <c r="W177" s="297"/>
      <c r="X177" s="221"/>
    </row>
    <row r="178" spans="1:24" s="219" customFormat="1" ht="100.5" customHeight="1">
      <c r="A178" s="213">
        <v>128</v>
      </c>
      <c r="B178" s="218" t="s">
        <v>37</v>
      </c>
      <c r="C178" s="217" t="s">
        <v>115</v>
      </c>
      <c r="D178" s="13" t="s">
        <v>17</v>
      </c>
      <c r="E178" s="72">
        <v>3000</v>
      </c>
      <c r="F178" s="66"/>
      <c r="G178" s="13"/>
      <c r="H178" s="51"/>
      <c r="I178" s="13"/>
      <c r="J178" s="13"/>
      <c r="K178" s="13"/>
      <c r="L178" s="13"/>
      <c r="M178" s="286"/>
      <c r="N178" s="258"/>
      <c r="O178" s="286"/>
      <c r="P178" s="286"/>
      <c r="Q178" s="286"/>
      <c r="R178" s="286"/>
      <c r="S178" s="286">
        <v>3000</v>
      </c>
      <c r="T178" s="96" t="s">
        <v>74</v>
      </c>
      <c r="U178" s="13"/>
      <c r="V178" s="13"/>
      <c r="W178" s="13"/>
      <c r="X178" s="13"/>
    </row>
    <row r="179" spans="1:24" s="62" customFormat="1" ht="51" customHeight="1">
      <c r="A179" s="212">
        <v>129</v>
      </c>
      <c r="B179" s="218"/>
      <c r="C179" s="211" t="s">
        <v>116</v>
      </c>
      <c r="D179" s="28" t="s">
        <v>17</v>
      </c>
      <c r="E179" s="132">
        <v>3000</v>
      </c>
      <c r="F179" s="220"/>
      <c r="G179" s="28"/>
      <c r="H179" s="50"/>
      <c r="I179" s="28"/>
      <c r="J179" s="28"/>
      <c r="K179" s="28"/>
      <c r="L179" s="28"/>
      <c r="M179" s="301"/>
      <c r="N179" s="302"/>
      <c r="O179" s="301"/>
      <c r="P179" s="301"/>
      <c r="Q179" s="301"/>
      <c r="R179" s="301"/>
      <c r="S179" s="301">
        <v>3000</v>
      </c>
      <c r="T179" s="98" t="s">
        <v>74</v>
      </c>
      <c r="U179" s="28"/>
      <c r="V179" s="28"/>
      <c r="W179" s="28"/>
      <c r="X179" s="28"/>
    </row>
    <row r="180" spans="1:24" ht="62.25" customHeight="1">
      <c r="A180" s="61">
        <v>130</v>
      </c>
      <c r="B180" s="10" t="s">
        <v>123</v>
      </c>
      <c r="C180" s="156" t="s">
        <v>76</v>
      </c>
      <c r="D180" s="96" t="s">
        <v>17</v>
      </c>
      <c r="E180" s="152">
        <f>H180+I180+K180+M180+O180+G180+F180</f>
        <v>3004.533</v>
      </c>
      <c r="F180" s="101"/>
      <c r="G180" s="100"/>
      <c r="H180" s="151"/>
      <c r="I180" s="100"/>
      <c r="J180" s="100"/>
      <c r="K180" s="100"/>
      <c r="L180" s="100"/>
      <c r="M180" s="286">
        <v>1370.253</v>
      </c>
      <c r="N180" s="258"/>
      <c r="O180" s="286">
        <v>1634.28</v>
      </c>
      <c r="P180" s="286"/>
      <c r="Q180" s="286">
        <v>737.76</v>
      </c>
      <c r="R180" s="286"/>
      <c r="S180" s="286"/>
      <c r="T180" s="100"/>
      <c r="U180" s="71"/>
      <c r="V180" s="71"/>
      <c r="W180" s="71"/>
      <c r="X180" s="13"/>
    </row>
    <row r="181" spans="1:24" ht="54.75" customHeight="1">
      <c r="A181" s="61">
        <v>131</v>
      </c>
      <c r="B181" s="10" t="s">
        <v>39</v>
      </c>
      <c r="C181" s="157" t="s">
        <v>79</v>
      </c>
      <c r="D181" s="13" t="s">
        <v>17</v>
      </c>
      <c r="E181" s="72">
        <f>H181+I181+K181+M181+O181</f>
        <v>2432.97</v>
      </c>
      <c r="F181" s="13"/>
      <c r="G181" s="71"/>
      <c r="H181" s="127"/>
      <c r="I181" s="71"/>
      <c r="J181" s="71"/>
      <c r="K181" s="71"/>
      <c r="L181" s="71"/>
      <c r="M181" s="303"/>
      <c r="N181" s="286"/>
      <c r="O181" s="286">
        <v>2432.97</v>
      </c>
      <c r="P181" s="286"/>
      <c r="Q181" s="286"/>
      <c r="R181" s="286"/>
      <c r="S181" s="286"/>
      <c r="T181" s="101"/>
      <c r="U181" s="66"/>
      <c r="V181" s="66"/>
      <c r="W181" s="66"/>
      <c r="X181" s="13"/>
    </row>
    <row r="182" spans="1:24" ht="31.5">
      <c r="A182" s="61">
        <v>132</v>
      </c>
      <c r="B182" s="10" t="s">
        <v>40</v>
      </c>
      <c r="C182" s="11" t="s">
        <v>118</v>
      </c>
      <c r="D182" s="13" t="s">
        <v>17</v>
      </c>
      <c r="E182" s="72">
        <v>3182.74</v>
      </c>
      <c r="F182" s="13"/>
      <c r="G182" s="71"/>
      <c r="H182" s="127"/>
      <c r="I182" s="71"/>
      <c r="J182" s="71"/>
      <c r="K182" s="71"/>
      <c r="L182" s="71"/>
      <c r="M182" s="303"/>
      <c r="N182" s="286"/>
      <c r="O182" s="286"/>
      <c r="P182" s="286"/>
      <c r="Q182" s="286"/>
      <c r="R182" s="286"/>
      <c r="S182" s="286">
        <v>3182</v>
      </c>
      <c r="T182" s="101" t="s">
        <v>74</v>
      </c>
      <c r="U182" s="66"/>
      <c r="V182" s="66"/>
      <c r="W182" s="66"/>
      <c r="X182" s="13"/>
    </row>
    <row r="183" spans="1:24" ht="126">
      <c r="A183" s="61">
        <v>133</v>
      </c>
      <c r="B183" s="10" t="s">
        <v>41</v>
      </c>
      <c r="C183" s="64" t="s">
        <v>114</v>
      </c>
      <c r="D183" s="13" t="s">
        <v>17</v>
      </c>
      <c r="E183" s="125">
        <f>SUM(F183+G183+H183+I183+K183+M183+O183+Q183+S183+U183+W183)</f>
        <v>3276.89</v>
      </c>
      <c r="F183" s="37"/>
      <c r="G183" s="74"/>
      <c r="H183" s="133"/>
      <c r="I183" s="74"/>
      <c r="J183" s="74"/>
      <c r="K183" s="74"/>
      <c r="L183" s="74"/>
      <c r="M183" s="285"/>
      <c r="N183" s="285"/>
      <c r="O183" s="285"/>
      <c r="P183" s="286"/>
      <c r="Q183" s="304">
        <v>3276.89</v>
      </c>
      <c r="R183" s="286"/>
      <c r="S183" s="285"/>
      <c r="T183" s="101"/>
      <c r="U183" s="129"/>
      <c r="V183" s="66"/>
      <c r="W183" s="129"/>
      <c r="X183" s="13"/>
    </row>
    <row r="184" spans="1:24" ht="31.5">
      <c r="A184" s="61">
        <v>134</v>
      </c>
      <c r="B184" s="123" t="s">
        <v>42</v>
      </c>
      <c r="C184" s="64" t="s">
        <v>113</v>
      </c>
      <c r="D184" s="37" t="s">
        <v>17</v>
      </c>
      <c r="E184" s="125">
        <f>SUM(F184+G184+H184+I184+K184+M184+O184+Q184+S184+U184+W184)</f>
        <v>7000</v>
      </c>
      <c r="F184" s="37"/>
      <c r="G184" s="74"/>
      <c r="H184" s="133">
        <v>5000</v>
      </c>
      <c r="I184" s="75"/>
      <c r="J184" s="75"/>
      <c r="K184" s="74"/>
      <c r="L184" s="74"/>
      <c r="M184" s="285"/>
      <c r="N184" s="285"/>
      <c r="O184" s="285"/>
      <c r="P184" s="285"/>
      <c r="Q184" s="285"/>
      <c r="R184" s="285"/>
      <c r="S184" s="285"/>
      <c r="T184" s="170"/>
      <c r="U184" s="287"/>
      <c r="V184" s="287"/>
      <c r="W184" s="287">
        <v>2000</v>
      </c>
      <c r="X184" s="37" t="s">
        <v>74</v>
      </c>
    </row>
    <row r="185" spans="1:24" ht="33.75" customHeight="1">
      <c r="A185" s="206">
        <v>135</v>
      </c>
      <c r="B185" s="123" t="s">
        <v>43</v>
      </c>
      <c r="C185" s="64" t="s">
        <v>111</v>
      </c>
      <c r="D185" s="37" t="s">
        <v>17</v>
      </c>
      <c r="E185" s="125">
        <f>F185+G185+H185+I185+K185+M185+O185+Q185+S185+U185+W185</f>
        <v>3359.641</v>
      </c>
      <c r="F185" s="37"/>
      <c r="G185" s="74"/>
      <c r="H185" s="75"/>
      <c r="I185" s="75"/>
      <c r="J185" s="75"/>
      <c r="K185" s="74"/>
      <c r="L185" s="74"/>
      <c r="M185" s="285"/>
      <c r="N185" s="285"/>
      <c r="O185" s="285"/>
      <c r="P185" s="285"/>
      <c r="Q185" s="305"/>
      <c r="R185" s="285"/>
      <c r="S185" s="285">
        <v>3359.641</v>
      </c>
      <c r="T185" s="103"/>
      <c r="U185" s="287"/>
      <c r="V185" s="287"/>
      <c r="W185" s="287"/>
      <c r="X185" s="37"/>
    </row>
    <row r="186" spans="1:24" ht="31.5">
      <c r="A186" s="61">
        <v>136</v>
      </c>
      <c r="B186" s="10" t="s">
        <v>44</v>
      </c>
      <c r="C186" s="11" t="s">
        <v>112</v>
      </c>
      <c r="D186" s="13" t="s">
        <v>17</v>
      </c>
      <c r="E186" s="72">
        <f>SUM(F186:W186)</f>
        <v>2559.69</v>
      </c>
      <c r="F186" s="13"/>
      <c r="G186" s="71"/>
      <c r="H186" s="70"/>
      <c r="I186" s="70"/>
      <c r="J186" s="70"/>
      <c r="K186" s="71"/>
      <c r="L186" s="71"/>
      <c r="M186" s="286"/>
      <c r="N186" s="286"/>
      <c r="O186" s="286"/>
      <c r="P186" s="286"/>
      <c r="Q186" s="306"/>
      <c r="R186" s="286"/>
      <c r="S186" s="286"/>
      <c r="T186" s="100"/>
      <c r="U186" s="258">
        <v>2559.69</v>
      </c>
      <c r="V186" s="258"/>
      <c r="W186" s="258"/>
      <c r="X186" s="13"/>
    </row>
    <row r="187" spans="1:24" ht="47.25">
      <c r="A187" s="206">
        <v>137</v>
      </c>
      <c r="B187" s="123" t="s">
        <v>45</v>
      </c>
      <c r="C187" s="64" t="s">
        <v>60</v>
      </c>
      <c r="D187" s="37" t="s">
        <v>17</v>
      </c>
      <c r="E187" s="125">
        <v>2077.3</v>
      </c>
      <c r="F187" s="37"/>
      <c r="G187" s="74"/>
      <c r="H187" s="75"/>
      <c r="I187" s="75"/>
      <c r="J187" s="75"/>
      <c r="K187" s="74"/>
      <c r="L187" s="74"/>
      <c r="M187" s="285"/>
      <c r="N187" s="285"/>
      <c r="O187" s="285"/>
      <c r="P187" s="285"/>
      <c r="Q187" s="285"/>
      <c r="R187" s="285"/>
      <c r="S187" s="285"/>
      <c r="T187" s="103"/>
      <c r="U187" s="287">
        <v>2077.3</v>
      </c>
      <c r="V187" s="287"/>
      <c r="W187" s="287"/>
      <c r="X187" s="37"/>
    </row>
    <row r="188" spans="1:24" ht="15.75">
      <c r="A188" s="206">
        <v>138</v>
      </c>
      <c r="B188" s="123" t="s">
        <v>46</v>
      </c>
      <c r="C188" s="64" t="s">
        <v>78</v>
      </c>
      <c r="D188" s="37" t="s">
        <v>17</v>
      </c>
      <c r="E188" s="125">
        <v>0</v>
      </c>
      <c r="F188" s="37"/>
      <c r="G188" s="74"/>
      <c r="H188" s="75"/>
      <c r="I188" s="75"/>
      <c r="J188" s="75"/>
      <c r="K188" s="74"/>
      <c r="L188" s="74"/>
      <c r="M188" s="285"/>
      <c r="N188" s="285"/>
      <c r="O188" s="285"/>
      <c r="P188" s="285"/>
      <c r="Q188" s="285"/>
      <c r="R188" s="285"/>
      <c r="S188" s="285"/>
      <c r="T188" s="103"/>
      <c r="U188" s="125"/>
      <c r="V188" s="74"/>
      <c r="W188" s="74"/>
      <c r="X188" s="37"/>
    </row>
    <row r="189" spans="1:32" s="8" customFormat="1" ht="15.75">
      <c r="A189" s="61">
        <v>139</v>
      </c>
      <c r="B189" s="10" t="s">
        <v>47</v>
      </c>
      <c r="C189" s="11" t="s">
        <v>58</v>
      </c>
      <c r="D189" s="13" t="s">
        <v>17</v>
      </c>
      <c r="E189" s="72">
        <v>0</v>
      </c>
      <c r="F189" s="13"/>
      <c r="G189" s="71"/>
      <c r="H189" s="70"/>
      <c r="I189" s="70"/>
      <c r="J189" s="70"/>
      <c r="K189" s="71"/>
      <c r="L189" s="71"/>
      <c r="M189" s="286"/>
      <c r="N189" s="286"/>
      <c r="O189" s="286"/>
      <c r="P189" s="286"/>
      <c r="Q189" s="286"/>
      <c r="R189" s="286"/>
      <c r="S189" s="306"/>
      <c r="T189" s="100"/>
      <c r="U189" s="72"/>
      <c r="V189" s="71"/>
      <c r="W189" s="71"/>
      <c r="X189" s="257"/>
      <c r="Y189" s="62"/>
      <c r="Z189" s="62"/>
      <c r="AA189" s="62"/>
      <c r="AB189" s="62"/>
      <c r="AC189" s="62"/>
      <c r="AD189" s="62"/>
      <c r="AE189" s="62"/>
      <c r="AF189" s="62"/>
    </row>
    <row r="190" spans="1:24" s="62" customFormat="1" ht="15.75">
      <c r="A190" s="207">
        <v>140</v>
      </c>
      <c r="B190" s="209" t="s">
        <v>120</v>
      </c>
      <c r="C190" s="227" t="s">
        <v>117</v>
      </c>
      <c r="D190" s="28" t="s">
        <v>17</v>
      </c>
      <c r="E190" s="132">
        <v>535.4</v>
      </c>
      <c r="F190" s="28">
        <v>535.4</v>
      </c>
      <c r="G190" s="210"/>
      <c r="H190" s="228"/>
      <c r="I190" s="228"/>
      <c r="J190" s="228"/>
      <c r="K190" s="210"/>
      <c r="L190" s="210"/>
      <c r="M190" s="301"/>
      <c r="N190" s="301"/>
      <c r="O190" s="301"/>
      <c r="P190" s="301"/>
      <c r="Q190" s="301"/>
      <c r="R190" s="301"/>
      <c r="S190" s="307"/>
      <c r="T190" s="102"/>
      <c r="U190" s="210"/>
      <c r="V190" s="210"/>
      <c r="W190" s="210"/>
      <c r="X190" s="28"/>
    </row>
    <row r="191" spans="1:24" s="62" customFormat="1" ht="15.75">
      <c r="A191" s="207">
        <v>141</v>
      </c>
      <c r="B191" s="209" t="s">
        <v>48</v>
      </c>
      <c r="C191" s="227" t="s">
        <v>51</v>
      </c>
      <c r="D191" s="28" t="s">
        <v>17</v>
      </c>
      <c r="E191" s="132">
        <v>695.2</v>
      </c>
      <c r="F191" s="28">
        <v>695.2</v>
      </c>
      <c r="G191" s="210"/>
      <c r="H191" s="228"/>
      <c r="I191" s="228"/>
      <c r="J191" s="228"/>
      <c r="K191" s="210"/>
      <c r="L191" s="210"/>
      <c r="M191" s="301"/>
      <c r="N191" s="301"/>
      <c r="O191" s="301"/>
      <c r="P191" s="301"/>
      <c r="Q191" s="301"/>
      <c r="R191" s="301"/>
      <c r="S191" s="301"/>
      <c r="T191" s="102"/>
      <c r="U191" s="210"/>
      <c r="V191" s="210"/>
      <c r="W191" s="210"/>
      <c r="X191" s="28"/>
    </row>
    <row r="192" spans="1:24" s="62" customFormat="1" ht="15.75">
      <c r="A192" s="207">
        <v>142</v>
      </c>
      <c r="B192" s="209" t="s">
        <v>49</v>
      </c>
      <c r="C192" s="227" t="s">
        <v>52</v>
      </c>
      <c r="D192" s="28" t="s">
        <v>17</v>
      </c>
      <c r="E192" s="132">
        <v>1147.9</v>
      </c>
      <c r="F192" s="28">
        <v>1147.9</v>
      </c>
      <c r="G192" s="210"/>
      <c r="H192" s="228"/>
      <c r="I192" s="228"/>
      <c r="J192" s="228"/>
      <c r="K192" s="210"/>
      <c r="L192" s="210"/>
      <c r="M192" s="301"/>
      <c r="N192" s="301"/>
      <c r="O192" s="301"/>
      <c r="P192" s="301"/>
      <c r="Q192" s="301"/>
      <c r="R192" s="301"/>
      <c r="S192" s="301"/>
      <c r="T192" s="102"/>
      <c r="U192" s="210"/>
      <c r="V192" s="210"/>
      <c r="W192" s="210"/>
      <c r="X192" s="28"/>
    </row>
    <row r="193" spans="1:24" s="62" customFormat="1" ht="15.75">
      <c r="A193" s="207">
        <v>143</v>
      </c>
      <c r="B193" s="209" t="s">
        <v>50</v>
      </c>
      <c r="C193" s="227" t="s">
        <v>53</v>
      </c>
      <c r="D193" s="28" t="s">
        <v>17</v>
      </c>
      <c r="E193" s="132">
        <v>1202.08</v>
      </c>
      <c r="F193" s="28">
        <v>1202.08</v>
      </c>
      <c r="G193" s="210"/>
      <c r="H193" s="228"/>
      <c r="I193" s="228"/>
      <c r="J193" s="228"/>
      <c r="K193" s="210"/>
      <c r="L193" s="210"/>
      <c r="M193" s="301"/>
      <c r="N193" s="301"/>
      <c r="O193" s="301"/>
      <c r="P193" s="301"/>
      <c r="Q193" s="301"/>
      <c r="R193" s="301"/>
      <c r="S193" s="301"/>
      <c r="T193" s="102"/>
      <c r="U193" s="210"/>
      <c r="V193" s="210"/>
      <c r="W193" s="210"/>
      <c r="X193" s="28"/>
    </row>
    <row r="194" spans="1:24" s="62" customFormat="1" ht="47.25">
      <c r="A194" s="207">
        <v>144</v>
      </c>
      <c r="B194" s="209" t="s">
        <v>121</v>
      </c>
      <c r="C194" s="227" t="s">
        <v>54</v>
      </c>
      <c r="D194" s="28" t="s">
        <v>17</v>
      </c>
      <c r="E194" s="132">
        <v>1370</v>
      </c>
      <c r="F194" s="28">
        <v>1370</v>
      </c>
      <c r="G194" s="210"/>
      <c r="H194" s="228"/>
      <c r="I194" s="228"/>
      <c r="J194" s="228"/>
      <c r="K194" s="210"/>
      <c r="L194" s="210"/>
      <c r="M194" s="301"/>
      <c r="N194" s="301"/>
      <c r="O194" s="301"/>
      <c r="P194" s="301"/>
      <c r="Q194" s="301"/>
      <c r="R194" s="301"/>
      <c r="S194" s="301"/>
      <c r="T194" s="102"/>
      <c r="U194" s="210"/>
      <c r="V194" s="210"/>
      <c r="W194" s="210"/>
      <c r="X194" s="28"/>
    </row>
    <row r="195" spans="1:24" s="62" customFormat="1" ht="47.25">
      <c r="A195" s="207">
        <v>145</v>
      </c>
      <c r="B195" s="209" t="s">
        <v>55</v>
      </c>
      <c r="C195" s="227" t="s">
        <v>75</v>
      </c>
      <c r="D195" s="28" t="s">
        <v>17</v>
      </c>
      <c r="E195" s="132">
        <v>2166.79</v>
      </c>
      <c r="F195" s="28"/>
      <c r="G195" s="210">
        <v>1016.19</v>
      </c>
      <c r="H195" s="228"/>
      <c r="I195" s="228">
        <v>1150.6</v>
      </c>
      <c r="J195" s="228"/>
      <c r="K195" s="210"/>
      <c r="L195" s="210"/>
      <c r="M195" s="301"/>
      <c r="N195" s="301"/>
      <c r="O195" s="301"/>
      <c r="P195" s="301"/>
      <c r="Q195" s="301"/>
      <c r="R195" s="301"/>
      <c r="S195" s="301"/>
      <c r="T195" s="102"/>
      <c r="U195" s="210"/>
      <c r="V195" s="210"/>
      <c r="W195" s="210"/>
      <c r="X195" s="28"/>
    </row>
    <row r="196" spans="1:24" s="62" customFormat="1" ht="78.75">
      <c r="A196" s="207">
        <v>146</v>
      </c>
      <c r="B196" s="209" t="s">
        <v>56</v>
      </c>
      <c r="C196" s="227" t="s">
        <v>69</v>
      </c>
      <c r="D196" s="28" t="s">
        <v>17</v>
      </c>
      <c r="E196" s="132">
        <f>SUM(K196+I196+G196)</f>
        <v>11003.43</v>
      </c>
      <c r="F196" s="28"/>
      <c r="G196" s="210">
        <v>5698.54</v>
      </c>
      <c r="H196" s="228"/>
      <c r="I196" s="228">
        <v>987.2</v>
      </c>
      <c r="J196" s="228"/>
      <c r="K196" s="210">
        <v>4317.69</v>
      </c>
      <c r="L196" s="210"/>
      <c r="M196" s="301"/>
      <c r="N196" s="301"/>
      <c r="O196" s="301"/>
      <c r="P196" s="301"/>
      <c r="Q196" s="301"/>
      <c r="R196" s="301"/>
      <c r="S196" s="301"/>
      <c r="T196" s="102"/>
      <c r="U196" s="210"/>
      <c r="V196" s="210"/>
      <c r="W196" s="210"/>
      <c r="X196" s="28"/>
    </row>
    <row r="197" spans="1:24" s="62" customFormat="1" ht="15.75">
      <c r="A197" s="207">
        <v>147</v>
      </c>
      <c r="B197" s="209" t="s">
        <v>57</v>
      </c>
      <c r="C197" s="227" t="s">
        <v>59</v>
      </c>
      <c r="D197" s="28" t="s">
        <v>17</v>
      </c>
      <c r="E197" s="132">
        <v>2443.88</v>
      </c>
      <c r="F197" s="28"/>
      <c r="G197" s="210"/>
      <c r="H197" s="228"/>
      <c r="I197" s="228">
        <v>2443.88</v>
      </c>
      <c r="J197" s="228"/>
      <c r="K197" s="210"/>
      <c r="L197" s="210"/>
      <c r="M197" s="301"/>
      <c r="N197" s="301"/>
      <c r="O197" s="301"/>
      <c r="P197" s="301"/>
      <c r="Q197" s="301"/>
      <c r="R197" s="301"/>
      <c r="S197" s="301"/>
      <c r="T197" s="102"/>
      <c r="U197" s="210"/>
      <c r="V197" s="210"/>
      <c r="W197" s="210"/>
      <c r="X197" s="28"/>
    </row>
    <row r="198" spans="1:24" s="62" customFormat="1" ht="15.75">
      <c r="A198" s="207">
        <v>148</v>
      </c>
      <c r="B198" s="209" t="s">
        <v>91</v>
      </c>
      <c r="C198" s="227" t="s">
        <v>38</v>
      </c>
      <c r="D198" s="28" t="s">
        <v>17</v>
      </c>
      <c r="E198" s="132">
        <v>388.4</v>
      </c>
      <c r="F198" s="28">
        <v>388.4</v>
      </c>
      <c r="G198" s="210"/>
      <c r="H198" s="228"/>
      <c r="I198" s="228"/>
      <c r="J198" s="228"/>
      <c r="K198" s="210"/>
      <c r="L198" s="210"/>
      <c r="M198" s="301"/>
      <c r="N198" s="301"/>
      <c r="O198" s="301"/>
      <c r="P198" s="301"/>
      <c r="Q198" s="301"/>
      <c r="R198" s="301"/>
      <c r="S198" s="301"/>
      <c r="T198" s="102"/>
      <c r="U198" s="210"/>
      <c r="V198" s="210"/>
      <c r="W198" s="210"/>
      <c r="X198" s="28"/>
    </row>
    <row r="199" spans="1:24" s="62" customFormat="1" ht="47.25">
      <c r="A199" s="207">
        <v>149</v>
      </c>
      <c r="B199" s="209" t="s">
        <v>92</v>
      </c>
      <c r="C199" s="227" t="s">
        <v>93</v>
      </c>
      <c r="D199" s="28" t="s">
        <v>17</v>
      </c>
      <c r="E199" s="132">
        <v>220</v>
      </c>
      <c r="F199" s="28"/>
      <c r="G199" s="210"/>
      <c r="H199" s="228"/>
      <c r="I199" s="228"/>
      <c r="J199" s="228"/>
      <c r="K199" s="210"/>
      <c r="L199" s="210"/>
      <c r="M199" s="301">
        <v>220</v>
      </c>
      <c r="N199" s="301"/>
      <c r="O199" s="301"/>
      <c r="P199" s="301"/>
      <c r="Q199" s="301"/>
      <c r="R199" s="301"/>
      <c r="S199" s="301"/>
      <c r="T199" s="102"/>
      <c r="U199" s="210"/>
      <c r="V199" s="210"/>
      <c r="W199" s="210"/>
      <c r="X199" s="28"/>
    </row>
    <row r="200" spans="1:24" s="62" customFormat="1" ht="47.25">
      <c r="A200" s="61">
        <v>150</v>
      </c>
      <c r="B200" s="237" t="s">
        <v>94</v>
      </c>
      <c r="C200" s="226" t="s">
        <v>99</v>
      </c>
      <c r="D200" s="54" t="s">
        <v>17</v>
      </c>
      <c r="E200" s="238">
        <v>200</v>
      </c>
      <c r="F200" s="54"/>
      <c r="G200" s="239"/>
      <c r="H200" s="240"/>
      <c r="I200" s="240"/>
      <c r="J200" s="240"/>
      <c r="K200" s="239"/>
      <c r="L200" s="239"/>
      <c r="M200" s="279">
        <v>200</v>
      </c>
      <c r="N200" s="241"/>
      <c r="O200" s="241"/>
      <c r="P200" s="241"/>
      <c r="Q200" s="241"/>
      <c r="R200" s="241"/>
      <c r="S200" s="241"/>
      <c r="T200" s="241"/>
      <c r="U200" s="239"/>
      <c r="V200" s="239"/>
      <c r="W200" s="239"/>
      <c r="X200" s="54"/>
    </row>
    <row r="201" spans="1:24" s="62" customFormat="1" ht="47.25">
      <c r="A201" s="61">
        <v>151</v>
      </c>
      <c r="B201" s="123" t="s">
        <v>98</v>
      </c>
      <c r="C201" s="64" t="s">
        <v>100</v>
      </c>
      <c r="D201" s="37" t="s">
        <v>17</v>
      </c>
      <c r="E201" s="125">
        <v>414.97</v>
      </c>
      <c r="F201" s="37"/>
      <c r="G201" s="74"/>
      <c r="H201" s="75"/>
      <c r="I201" s="75"/>
      <c r="J201" s="75"/>
      <c r="K201" s="74"/>
      <c r="L201" s="74"/>
      <c r="M201" s="308">
        <v>200</v>
      </c>
      <c r="N201" s="103"/>
      <c r="O201" s="308">
        <v>214.97</v>
      </c>
      <c r="P201" s="103"/>
      <c r="Q201" s="103"/>
      <c r="R201" s="103"/>
      <c r="S201" s="103"/>
      <c r="T201" s="103"/>
      <c r="U201" s="74"/>
      <c r="V201" s="74"/>
      <c r="W201" s="74"/>
      <c r="X201" s="37"/>
    </row>
    <row r="202" spans="1:24" s="62" customFormat="1" ht="96.75" customHeight="1">
      <c r="A202" s="61"/>
      <c r="B202" s="10" t="s">
        <v>158</v>
      </c>
      <c r="C202" s="6" t="s">
        <v>156</v>
      </c>
      <c r="D202" s="13" t="s">
        <v>17</v>
      </c>
      <c r="E202" s="72"/>
      <c r="F202" s="13"/>
      <c r="G202" s="71"/>
      <c r="H202" s="70"/>
      <c r="I202" s="70"/>
      <c r="J202" s="70"/>
      <c r="K202" s="71"/>
      <c r="L202" s="71"/>
      <c r="M202" s="152"/>
      <c r="N202" s="100"/>
      <c r="O202" s="152"/>
      <c r="P202" s="100"/>
      <c r="Q202" s="100">
        <v>74.928</v>
      </c>
      <c r="R202" s="100"/>
      <c r="S202" s="100"/>
      <c r="T202" s="100"/>
      <c r="U202" s="71"/>
      <c r="V202" s="71"/>
      <c r="W202" s="71"/>
      <c r="X202" s="13"/>
    </row>
    <row r="203" spans="1:24" s="278" customFormat="1" ht="94.5">
      <c r="A203" s="273">
        <v>152</v>
      </c>
      <c r="B203" s="274" t="s">
        <v>61</v>
      </c>
      <c r="C203" s="275" t="s">
        <v>62</v>
      </c>
      <c r="D203" s="274" t="s">
        <v>17</v>
      </c>
      <c r="E203" s="274">
        <f>SUM(F203:W203)</f>
        <v>2918.631</v>
      </c>
      <c r="F203" s="274">
        <v>0</v>
      </c>
      <c r="G203" s="274">
        <v>0</v>
      </c>
      <c r="H203" s="276">
        <v>100</v>
      </c>
      <c r="I203" s="274">
        <v>244</v>
      </c>
      <c r="J203" s="274"/>
      <c r="K203" s="274">
        <v>281.091</v>
      </c>
      <c r="L203" s="274"/>
      <c r="M203" s="277">
        <v>0</v>
      </c>
      <c r="N203" s="277"/>
      <c r="O203" s="277">
        <v>93.54</v>
      </c>
      <c r="P203" s="277"/>
      <c r="Q203" s="277">
        <f>SUM(Q204+Q205+Q206+Q207+Q208+Q209+Q210+Q211+Q212)</f>
        <v>400</v>
      </c>
      <c r="R203" s="277"/>
      <c r="S203" s="277">
        <v>100</v>
      </c>
      <c r="T203" s="277"/>
      <c r="U203" s="274">
        <f>SUM(U204+U205+U206+U207+U208+U209+U210+U211+U212)</f>
        <v>100</v>
      </c>
      <c r="V203" s="274"/>
      <c r="W203" s="274">
        <f>SUM(W204:W212)</f>
        <v>1600</v>
      </c>
      <c r="X203" s="274" t="s">
        <v>74</v>
      </c>
    </row>
    <row r="204" spans="1:24" ht="47.25">
      <c r="A204" s="61">
        <v>153</v>
      </c>
      <c r="B204" s="12" t="s">
        <v>65</v>
      </c>
      <c r="C204" s="11" t="s">
        <v>63</v>
      </c>
      <c r="D204" s="13" t="s">
        <v>17</v>
      </c>
      <c r="E204" s="72">
        <f>SUM(F204:W204)</f>
        <v>1500</v>
      </c>
      <c r="F204" s="13"/>
      <c r="G204" s="13"/>
      <c r="H204" s="51"/>
      <c r="I204" s="13"/>
      <c r="J204" s="13"/>
      <c r="K204" s="13"/>
      <c r="L204" s="13"/>
      <c r="M204" s="96"/>
      <c r="N204" s="13"/>
      <c r="O204" s="96"/>
      <c r="P204" s="96"/>
      <c r="Q204" s="152"/>
      <c r="R204" s="152"/>
      <c r="S204" s="152"/>
      <c r="T204" s="152"/>
      <c r="U204" s="72"/>
      <c r="V204" s="72"/>
      <c r="W204" s="72">
        <v>1500</v>
      </c>
      <c r="X204" s="13" t="s">
        <v>74</v>
      </c>
    </row>
    <row r="205" spans="1:24" ht="47.25">
      <c r="A205" s="61">
        <v>154</v>
      </c>
      <c r="B205" s="12" t="s">
        <v>66</v>
      </c>
      <c r="C205" s="11" t="s">
        <v>110</v>
      </c>
      <c r="D205" s="13" t="s">
        <v>17</v>
      </c>
      <c r="E205" s="72">
        <f>SUM(F205:W205)</f>
        <v>300</v>
      </c>
      <c r="F205" s="13"/>
      <c r="G205" s="13"/>
      <c r="H205" s="51"/>
      <c r="I205" s="13"/>
      <c r="J205" s="13"/>
      <c r="K205" s="13"/>
      <c r="L205" s="13"/>
      <c r="M205" s="96"/>
      <c r="N205" s="13"/>
      <c r="O205" s="96"/>
      <c r="P205" s="96"/>
      <c r="Q205" s="152">
        <v>300</v>
      </c>
      <c r="R205" s="152"/>
      <c r="S205" s="152"/>
      <c r="T205" s="152"/>
      <c r="U205" s="72"/>
      <c r="V205" s="72"/>
      <c r="W205" s="72"/>
      <c r="X205" s="13"/>
    </row>
    <row r="206" spans="1:24" ht="47.25">
      <c r="A206" s="61">
        <v>155</v>
      </c>
      <c r="B206" s="12" t="s">
        <v>67</v>
      </c>
      <c r="C206" s="11" t="s">
        <v>64</v>
      </c>
      <c r="D206" s="13" t="s">
        <v>17</v>
      </c>
      <c r="E206" s="72">
        <f>SUM(O206+K206)</f>
        <v>374.63100000000003</v>
      </c>
      <c r="F206" s="13"/>
      <c r="G206" s="13"/>
      <c r="H206" s="51"/>
      <c r="I206" s="13"/>
      <c r="J206" s="13"/>
      <c r="K206" s="258">
        <v>281.091</v>
      </c>
      <c r="L206" s="13"/>
      <c r="M206" s="96"/>
      <c r="N206" s="13"/>
      <c r="O206" s="96">
        <v>93.54</v>
      </c>
      <c r="P206" s="96"/>
      <c r="Q206" s="152"/>
      <c r="R206" s="152"/>
      <c r="S206" s="152"/>
      <c r="T206" s="152"/>
      <c r="U206" s="72"/>
      <c r="V206" s="72"/>
      <c r="W206" s="72"/>
      <c r="X206" s="13"/>
    </row>
    <row r="207" spans="1:24" ht="47.25">
      <c r="A207" s="61">
        <v>156</v>
      </c>
      <c r="B207" s="12" t="s">
        <v>72</v>
      </c>
      <c r="C207" s="11" t="s">
        <v>77</v>
      </c>
      <c r="D207" s="13" t="s">
        <v>17</v>
      </c>
      <c r="E207" s="72">
        <v>100</v>
      </c>
      <c r="F207" s="13"/>
      <c r="G207" s="13"/>
      <c r="H207" s="280"/>
      <c r="I207" s="72">
        <v>100</v>
      </c>
      <c r="J207" s="13"/>
      <c r="K207" s="13"/>
      <c r="L207" s="13"/>
      <c r="M207" s="96"/>
      <c r="N207" s="13"/>
      <c r="O207" s="96"/>
      <c r="P207" s="96"/>
      <c r="Q207" s="152"/>
      <c r="R207" s="152"/>
      <c r="S207" s="152"/>
      <c r="T207" s="152"/>
      <c r="U207" s="72"/>
      <c r="V207" s="72"/>
      <c r="W207" s="72"/>
      <c r="X207" s="13"/>
    </row>
    <row r="208" spans="1:24" ht="47.25">
      <c r="A208" s="61">
        <v>157</v>
      </c>
      <c r="B208" s="12" t="s">
        <v>89</v>
      </c>
      <c r="C208" s="11" t="s">
        <v>108</v>
      </c>
      <c r="D208" s="13" t="s">
        <v>17</v>
      </c>
      <c r="E208" s="72">
        <v>100</v>
      </c>
      <c r="F208" s="13"/>
      <c r="G208" s="13"/>
      <c r="H208" s="280"/>
      <c r="I208" s="72"/>
      <c r="J208" s="13"/>
      <c r="K208" s="13"/>
      <c r="L208" s="13"/>
      <c r="M208" s="101"/>
      <c r="N208" s="13"/>
      <c r="O208" s="96"/>
      <c r="P208" s="96"/>
      <c r="Q208" s="152">
        <v>100</v>
      </c>
      <c r="R208" s="152"/>
      <c r="S208" s="152"/>
      <c r="T208" s="152"/>
      <c r="U208" s="72"/>
      <c r="V208" s="72"/>
      <c r="W208" s="72"/>
      <c r="X208" s="13"/>
    </row>
    <row r="209" spans="1:24" ht="47.25">
      <c r="A209" s="61">
        <v>158</v>
      </c>
      <c r="B209" s="214" t="s">
        <v>90</v>
      </c>
      <c r="C209" s="64" t="s">
        <v>70</v>
      </c>
      <c r="D209" s="37" t="s">
        <v>17</v>
      </c>
      <c r="E209" s="215">
        <f>SUM(Q209+I209+H209)</f>
        <v>244</v>
      </c>
      <c r="F209" s="167"/>
      <c r="G209" s="167"/>
      <c r="H209" s="215">
        <v>100</v>
      </c>
      <c r="I209" s="215">
        <v>144</v>
      </c>
      <c r="J209" s="208"/>
      <c r="K209" s="167"/>
      <c r="L209" s="167"/>
      <c r="M209" s="191"/>
      <c r="N209" s="167"/>
      <c r="O209" s="216"/>
      <c r="P209" s="191"/>
      <c r="Q209" s="266"/>
      <c r="R209" s="267"/>
      <c r="S209" s="267"/>
      <c r="T209" s="267"/>
      <c r="U209" s="268"/>
      <c r="V209" s="268"/>
      <c r="W209" s="268"/>
      <c r="X209" s="167"/>
    </row>
    <row r="210" spans="1:24" s="62" customFormat="1" ht="63">
      <c r="A210" s="261">
        <v>159</v>
      </c>
      <c r="B210" s="214" t="s">
        <v>109</v>
      </c>
      <c r="C210" s="64" t="s">
        <v>122</v>
      </c>
      <c r="D210" s="37" t="s">
        <v>17</v>
      </c>
      <c r="E210" s="215">
        <v>100</v>
      </c>
      <c r="F210" s="167"/>
      <c r="G210" s="167"/>
      <c r="H210" s="133"/>
      <c r="I210" s="133"/>
      <c r="J210" s="208"/>
      <c r="K210" s="167"/>
      <c r="L210" s="167"/>
      <c r="M210" s="191"/>
      <c r="N210" s="167"/>
      <c r="O210" s="216"/>
      <c r="P210" s="191"/>
      <c r="Q210" s="266"/>
      <c r="R210" s="267"/>
      <c r="S210" s="266">
        <v>100</v>
      </c>
      <c r="T210" s="269"/>
      <c r="U210" s="268"/>
      <c r="V210" s="268"/>
      <c r="W210" s="268"/>
      <c r="X210" s="167"/>
    </row>
    <row r="211" spans="1:24" s="62" customFormat="1" ht="47.25">
      <c r="A211" s="261">
        <v>160</v>
      </c>
      <c r="B211" s="12" t="s">
        <v>129</v>
      </c>
      <c r="C211" s="253" t="s">
        <v>130</v>
      </c>
      <c r="D211" s="13" t="s">
        <v>17</v>
      </c>
      <c r="E211" s="280">
        <v>100</v>
      </c>
      <c r="F211" s="8"/>
      <c r="G211" s="8"/>
      <c r="H211" s="51"/>
      <c r="I211" s="51"/>
      <c r="J211" s="51"/>
      <c r="K211" s="8"/>
      <c r="L211" s="8"/>
      <c r="M211" s="105"/>
      <c r="N211" s="8"/>
      <c r="O211" s="105"/>
      <c r="P211" s="105"/>
      <c r="Q211" s="270"/>
      <c r="R211" s="271"/>
      <c r="S211" s="271"/>
      <c r="T211" s="271"/>
      <c r="U211" s="152">
        <v>100</v>
      </c>
      <c r="V211" s="272"/>
      <c r="W211" s="272"/>
      <c r="X211" s="8"/>
    </row>
    <row r="212" spans="1:24" s="62" customFormat="1" ht="47.25">
      <c r="A212" s="261">
        <v>161</v>
      </c>
      <c r="B212" s="12" t="s">
        <v>132</v>
      </c>
      <c r="C212" s="253" t="s">
        <v>131</v>
      </c>
      <c r="D212" s="13" t="s">
        <v>17</v>
      </c>
      <c r="E212" s="280">
        <v>100</v>
      </c>
      <c r="F212" s="8"/>
      <c r="G212" s="8"/>
      <c r="H212" s="51"/>
      <c r="I212" s="51"/>
      <c r="J212" s="51"/>
      <c r="K212" s="8"/>
      <c r="L212" s="8"/>
      <c r="M212" s="105"/>
      <c r="N212" s="8"/>
      <c r="O212" s="105"/>
      <c r="P212" s="105"/>
      <c r="Q212" s="270"/>
      <c r="R212" s="271"/>
      <c r="S212" s="271"/>
      <c r="T212" s="271"/>
      <c r="U212" s="152"/>
      <c r="V212" s="272"/>
      <c r="W212" s="152">
        <v>100</v>
      </c>
      <c r="X212" s="309" t="s">
        <v>74</v>
      </c>
    </row>
    <row r="213" spans="2:24" s="256" customFormat="1" ht="88.5" customHeight="1">
      <c r="B213" s="333" t="s">
        <v>160</v>
      </c>
      <c r="C213" s="333"/>
      <c r="D213" s="333"/>
      <c r="E213" s="333"/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/>
      <c r="R213" s="333"/>
      <c r="S213" s="333"/>
      <c r="T213" s="333"/>
      <c r="U213" s="333"/>
      <c r="V213" s="333"/>
      <c r="W213" s="333"/>
      <c r="X213" s="333"/>
    </row>
    <row r="214" spans="2:13" ht="15.75" customHeight="1"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</row>
    <row r="217" ht="12.75">
      <c r="J217" s="60"/>
    </row>
  </sheetData>
  <sheetProtection/>
  <mergeCells count="98">
    <mergeCell ref="B46:B47"/>
    <mergeCell ref="C46:C47"/>
    <mergeCell ref="B53:B54"/>
    <mergeCell ref="C114:C115"/>
    <mergeCell ref="C169:C170"/>
    <mergeCell ref="C74:C75"/>
    <mergeCell ref="C149:C150"/>
    <mergeCell ref="C109:C110"/>
    <mergeCell ref="B60:B61"/>
    <mergeCell ref="B119:B120"/>
    <mergeCell ref="C16:C17"/>
    <mergeCell ref="C94:C95"/>
    <mergeCell ref="C60:C61"/>
    <mergeCell ref="I18:J18"/>
    <mergeCell ref="C104:C105"/>
    <mergeCell ref="C81:C82"/>
    <mergeCell ref="T1:X1"/>
    <mergeCell ref="T2:X2"/>
    <mergeCell ref="T8:X8"/>
    <mergeCell ref="B11:O11"/>
    <mergeCell ref="B12:O12"/>
    <mergeCell ref="B109:B110"/>
    <mergeCell ref="B104:B105"/>
    <mergeCell ref="B14:O14"/>
    <mergeCell ref="B16:B17"/>
    <mergeCell ref="E16:E17"/>
    <mergeCell ref="A16:A17"/>
    <mergeCell ref="O18:P18"/>
    <mergeCell ref="A46:A47"/>
    <mergeCell ref="A53:A54"/>
    <mergeCell ref="M18:N18"/>
    <mergeCell ref="T4:X4"/>
    <mergeCell ref="C53:C54"/>
    <mergeCell ref="B13:O13"/>
    <mergeCell ref="Q18:R18"/>
    <mergeCell ref="T7:X7"/>
    <mergeCell ref="T3:X3"/>
    <mergeCell ref="T5:X5"/>
    <mergeCell ref="T6:X6"/>
    <mergeCell ref="I17:J17"/>
    <mergeCell ref="D16:D17"/>
    <mergeCell ref="S18:T18"/>
    <mergeCell ref="K18:L18"/>
    <mergeCell ref="K17:L17"/>
    <mergeCell ref="A25:A26"/>
    <mergeCell ref="A32:A33"/>
    <mergeCell ref="C25:C26"/>
    <mergeCell ref="B25:B26"/>
    <mergeCell ref="B32:B33"/>
    <mergeCell ref="C32:C33"/>
    <mergeCell ref="A104:A105"/>
    <mergeCell ref="A109:A110"/>
    <mergeCell ref="A114:A115"/>
    <mergeCell ref="A94:A95"/>
    <mergeCell ref="A67:A68"/>
    <mergeCell ref="B114:B115"/>
    <mergeCell ref="A81:A82"/>
    <mergeCell ref="B99:B100"/>
    <mergeCell ref="A142:A143"/>
    <mergeCell ref="C134:C135"/>
    <mergeCell ref="C129:C130"/>
    <mergeCell ref="B134:B135"/>
    <mergeCell ref="B124:B125"/>
    <mergeCell ref="A60:A61"/>
    <mergeCell ref="A99:A100"/>
    <mergeCell ref="B81:B82"/>
    <mergeCell ref="C99:C100"/>
    <mergeCell ref="C119:C120"/>
    <mergeCell ref="A164:A165"/>
    <mergeCell ref="A134:A135"/>
    <mergeCell ref="U17:V17"/>
    <mergeCell ref="U18:V18"/>
    <mergeCell ref="O17:P17"/>
    <mergeCell ref="A119:A120"/>
    <mergeCell ref="A149:A150"/>
    <mergeCell ref="S17:T17"/>
    <mergeCell ref="A124:A125"/>
    <mergeCell ref="B164:B165"/>
    <mergeCell ref="B169:B170"/>
    <mergeCell ref="C164:C165"/>
    <mergeCell ref="B67:B68"/>
    <mergeCell ref="C67:C68"/>
    <mergeCell ref="B74:B75"/>
    <mergeCell ref="B94:B95"/>
    <mergeCell ref="C124:C125"/>
    <mergeCell ref="B142:B143"/>
    <mergeCell ref="C142:C143"/>
    <mergeCell ref="B149:B150"/>
    <mergeCell ref="A169:A170"/>
    <mergeCell ref="A129:A130"/>
    <mergeCell ref="M17:N17"/>
    <mergeCell ref="F16:X16"/>
    <mergeCell ref="Q17:R17"/>
    <mergeCell ref="B213:X213"/>
    <mergeCell ref="W17:X17"/>
    <mergeCell ref="W18:X18"/>
    <mergeCell ref="B157:B158"/>
    <mergeCell ref="C157:C158"/>
  </mergeCells>
  <printOptions verticalCentered="1"/>
  <pageMargins left="0.2362204724409449" right="0.1968503937007874" top="0.7480314960629921" bottom="0.7480314960629921" header="0.31496062992125984" footer="0.5905511811023623"/>
  <pageSetup horizontalDpi="600" verticalDpi="600" orientation="landscape" paperSize="9" scale="45" r:id="rId1"/>
  <rowBreaks count="5" manualBreakCount="5">
    <brk id="45" max="23" man="1"/>
    <brk id="87" max="23" man="1"/>
    <brk id="133" max="23" man="1"/>
    <brk id="173" max="23" man="1"/>
    <brk id="19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2021-11-10T09:02:39Z</cp:lastPrinted>
  <dcterms:created xsi:type="dcterms:W3CDTF">1996-10-08T23:32:33Z</dcterms:created>
  <dcterms:modified xsi:type="dcterms:W3CDTF">2021-11-10T09:02:43Z</dcterms:modified>
  <cp:category/>
  <cp:version/>
  <cp:contentType/>
  <cp:contentStatus/>
</cp:coreProperties>
</file>