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120" windowHeight="7950"/>
  </bookViews>
  <sheets>
    <sheet name="Достижение показателей" sheetId="4" r:id="rId1"/>
    <sheet name="Выполнение мероприятий" sheetId="5" state="hidden" r:id="rId2"/>
    <sheet name="Исполнение финансов" sheetId="6" r:id="rId3"/>
    <sheet name="План" sheetId="3" r:id="rId4"/>
    <sheet name="Цель" sheetId="8" r:id="rId5"/>
  </sheets>
  <calcPr calcId="125725"/>
</workbook>
</file>

<file path=xl/calcChain.xml><?xml version="1.0" encoding="utf-8"?>
<calcChain xmlns="http://schemas.openxmlformats.org/spreadsheetml/2006/main">
  <c r="D23" i="6"/>
  <c r="D24"/>
  <c r="D75"/>
  <c r="C28"/>
  <c r="E86" l="1"/>
  <c r="D85"/>
  <c r="D84" s="1"/>
  <c r="E84" s="1"/>
  <c r="C85"/>
  <c r="C84" s="1"/>
  <c r="C81" s="1"/>
  <c r="C80" s="1"/>
  <c r="C17" s="1"/>
  <c r="E77"/>
  <c r="E75"/>
  <c r="C75"/>
  <c r="E74"/>
  <c r="D72"/>
  <c r="C72"/>
  <c r="D71"/>
  <c r="C71"/>
  <c r="D70"/>
  <c r="C70"/>
  <c r="D69"/>
  <c r="D68" s="1"/>
  <c r="C69"/>
  <c r="E66"/>
  <c r="D64"/>
  <c r="D65" s="1"/>
  <c r="C64"/>
  <c r="C65" s="1"/>
  <c r="D59"/>
  <c r="D58" s="1"/>
  <c r="D57" s="1"/>
  <c r="D54" s="1"/>
  <c r="C59"/>
  <c r="C58" s="1"/>
  <c r="C57" s="1"/>
  <c r="C54" s="1"/>
  <c r="E52"/>
  <c r="D51"/>
  <c r="D49" s="1"/>
  <c r="D46" s="1"/>
  <c r="C51"/>
  <c r="C50" s="1"/>
  <c r="C49"/>
  <c r="C46" s="1"/>
  <c r="E44"/>
  <c r="E43"/>
  <c r="D42"/>
  <c r="C42"/>
  <c r="C41" s="1"/>
  <c r="D41"/>
  <c r="D39" s="1"/>
  <c r="E28"/>
  <c r="D28"/>
  <c r="E27"/>
  <c r="E26"/>
  <c r="D25"/>
  <c r="C25"/>
  <c r="C24"/>
  <c r="C23"/>
  <c r="E23" s="1"/>
  <c r="D22"/>
  <c r="D18"/>
  <c r="D13"/>
  <c r="C13"/>
  <c r="D12"/>
  <c r="C12"/>
  <c r="D10"/>
  <c r="C10"/>
  <c r="C68" l="1"/>
  <c r="D8"/>
  <c r="D50"/>
  <c r="D63"/>
  <c r="D62" s="1"/>
  <c r="E24"/>
  <c r="E50"/>
  <c r="E70"/>
  <c r="E72"/>
  <c r="E25"/>
  <c r="E41"/>
  <c r="C39"/>
  <c r="E39" s="1"/>
  <c r="C40"/>
  <c r="E46"/>
  <c r="E65"/>
  <c r="E68"/>
  <c r="C7"/>
  <c r="E42"/>
  <c r="E49"/>
  <c r="E51"/>
  <c r="E64"/>
  <c r="E85"/>
  <c r="C18"/>
  <c r="E18" s="1"/>
  <c r="C22"/>
  <c r="E22" s="1"/>
  <c r="D40"/>
  <c r="D19" s="1"/>
  <c r="C63"/>
  <c r="C62" s="1"/>
  <c r="D81"/>
  <c r="C59" i="3"/>
  <c r="D9" i="6" l="1"/>
  <c r="C19"/>
  <c r="C9" s="1"/>
  <c r="E62"/>
  <c r="E81"/>
  <c r="D80"/>
  <c r="E40"/>
  <c r="C8"/>
  <c r="E8" s="1"/>
  <c r="E63"/>
  <c r="K66" i="3"/>
  <c r="L66"/>
  <c r="C20"/>
  <c r="C16" i="6" l="1"/>
  <c r="C6"/>
  <c r="E9"/>
  <c r="E19"/>
  <c r="E80"/>
  <c r="D17"/>
  <c r="K23" i="3"/>
  <c r="L23"/>
  <c r="M23"/>
  <c r="N23"/>
  <c r="K18"/>
  <c r="L18"/>
  <c r="M18"/>
  <c r="N18"/>
  <c r="K17"/>
  <c r="L17"/>
  <c r="M17"/>
  <c r="N17"/>
  <c r="J23"/>
  <c r="H19"/>
  <c r="J77"/>
  <c r="J78"/>
  <c r="J76"/>
  <c r="H78"/>
  <c r="H79"/>
  <c r="H82"/>
  <c r="H17"/>
  <c r="D7" i="6" l="1"/>
  <c r="E17"/>
  <c r="D16"/>
  <c r="E16" s="1"/>
  <c r="J75" i="3"/>
  <c r="E7" i="6" l="1"/>
  <c r="D6"/>
  <c r="E6" s="1"/>
  <c r="G16" i="3"/>
  <c r="K16"/>
  <c r="L16"/>
  <c r="M16"/>
  <c r="N16"/>
  <c r="H15"/>
  <c r="I15"/>
  <c r="J15"/>
  <c r="K15"/>
  <c r="L15"/>
  <c r="M15"/>
  <c r="N15"/>
  <c r="K13"/>
  <c r="L13"/>
  <c r="M13"/>
  <c r="N13"/>
  <c r="D29"/>
  <c r="J18"/>
  <c r="J13" s="1"/>
  <c r="J17"/>
  <c r="J82"/>
  <c r="F30"/>
  <c r="E30"/>
  <c r="G33"/>
  <c r="H33"/>
  <c r="I33"/>
  <c r="J16" l="1"/>
  <c r="I28"/>
  <c r="I23" s="1"/>
  <c r="J28"/>
  <c r="K28"/>
  <c r="L28"/>
  <c r="M28"/>
  <c r="N28"/>
  <c r="I82"/>
  <c r="I17"/>
  <c r="I18"/>
  <c r="I13" s="1"/>
  <c r="D15"/>
  <c r="C25"/>
  <c r="J66"/>
  <c r="C73"/>
  <c r="C71" s="1"/>
  <c r="J71"/>
  <c r="I79"/>
  <c r="J79"/>
  <c r="K79"/>
  <c r="L79"/>
  <c r="M79"/>
  <c r="N79"/>
  <c r="K82"/>
  <c r="L82"/>
  <c r="M82"/>
  <c r="N82"/>
  <c r="C67"/>
  <c r="C63"/>
  <c r="C62"/>
  <c r="C50"/>
  <c r="C51"/>
  <c r="E29"/>
  <c r="F29"/>
  <c r="E28"/>
  <c r="F28"/>
  <c r="G28"/>
  <c r="G23" s="1"/>
  <c r="H28"/>
  <c r="H23" s="1"/>
  <c r="D28"/>
  <c r="D23" s="1"/>
  <c r="I77"/>
  <c r="H77"/>
  <c r="H14" s="1"/>
  <c r="E77"/>
  <c r="D77"/>
  <c r="C81"/>
  <c r="I76"/>
  <c r="I78"/>
  <c r="L78"/>
  <c r="N78"/>
  <c r="C93"/>
  <c r="C80"/>
  <c r="C83"/>
  <c r="C84"/>
  <c r="C85"/>
  <c r="D79"/>
  <c r="E79"/>
  <c r="F79"/>
  <c r="G79"/>
  <c r="D78"/>
  <c r="E78"/>
  <c r="F78"/>
  <c r="G78"/>
  <c r="K78"/>
  <c r="M78"/>
  <c r="F77"/>
  <c r="G77"/>
  <c r="K77"/>
  <c r="L77"/>
  <c r="M77"/>
  <c r="N77"/>
  <c r="D76"/>
  <c r="E76"/>
  <c r="F76"/>
  <c r="F75" s="1"/>
  <c r="G76"/>
  <c r="G75" s="1"/>
  <c r="H76"/>
  <c r="K76"/>
  <c r="L76"/>
  <c r="M76"/>
  <c r="N76"/>
  <c r="D82"/>
  <c r="E82"/>
  <c r="F82"/>
  <c r="G82"/>
  <c r="C79" l="1"/>
  <c r="D75"/>
  <c r="M75"/>
  <c r="K75"/>
  <c r="D13"/>
  <c r="H75"/>
  <c r="H18"/>
  <c r="C19"/>
  <c r="I14"/>
  <c r="N75"/>
  <c r="L75"/>
  <c r="I75"/>
  <c r="C76"/>
  <c r="C17"/>
  <c r="I16"/>
  <c r="C70"/>
  <c r="C69" s="1"/>
  <c r="C72"/>
  <c r="E75"/>
  <c r="C78"/>
  <c r="C82"/>
  <c r="C77"/>
  <c r="C75" s="1"/>
  <c r="C28"/>
  <c r="J65"/>
  <c r="C18" l="1"/>
  <c r="H16"/>
  <c r="H13"/>
  <c r="J64"/>
  <c r="H92"/>
  <c r="H91" s="1"/>
  <c r="H88" s="1"/>
  <c r="H71"/>
  <c r="H72" s="1"/>
  <c r="H66"/>
  <c r="H65" s="1"/>
  <c r="H64" s="1"/>
  <c r="H61" s="1"/>
  <c r="H58"/>
  <c r="H57" s="1"/>
  <c r="H49"/>
  <c r="H48" s="1"/>
  <c r="H56" l="1"/>
  <c r="H53" s="1"/>
  <c r="H22"/>
  <c r="H87"/>
  <c r="H70"/>
  <c r="H69" s="1"/>
  <c r="H46"/>
  <c r="H47"/>
  <c r="H12" l="1"/>
  <c r="H21"/>
  <c r="H11"/>
  <c r="K49"/>
  <c r="K48" s="1"/>
  <c r="L49"/>
  <c r="L48" s="1"/>
  <c r="M49"/>
  <c r="M48" s="1"/>
  <c r="N49"/>
  <c r="N48" s="1"/>
  <c r="K58"/>
  <c r="K56" s="1"/>
  <c r="K53" s="1"/>
  <c r="L58"/>
  <c r="L56" s="1"/>
  <c r="L53" s="1"/>
  <c r="M58"/>
  <c r="M56" s="1"/>
  <c r="M53" s="1"/>
  <c r="N58"/>
  <c r="N56" s="1"/>
  <c r="N53" s="1"/>
  <c r="M66"/>
  <c r="M65" s="1"/>
  <c r="M64" s="1"/>
  <c r="M61" s="1"/>
  <c r="N66"/>
  <c r="N65" s="1"/>
  <c r="N64" s="1"/>
  <c r="N61" s="1"/>
  <c r="K71"/>
  <c r="K70" s="1"/>
  <c r="K69" s="1"/>
  <c r="L71"/>
  <c r="L70" s="1"/>
  <c r="L69" s="1"/>
  <c r="M71"/>
  <c r="N71"/>
  <c r="N70" s="1"/>
  <c r="N69" s="1"/>
  <c r="K72"/>
  <c r="L72"/>
  <c r="K92"/>
  <c r="K91" s="1"/>
  <c r="K88" s="1"/>
  <c r="K22" s="1"/>
  <c r="K12" s="1"/>
  <c r="L92"/>
  <c r="L91" s="1"/>
  <c r="L88" s="1"/>
  <c r="L22" s="1"/>
  <c r="L12" s="1"/>
  <c r="M92"/>
  <c r="M91" s="1"/>
  <c r="M88" s="1"/>
  <c r="M22" s="1"/>
  <c r="M12" s="1"/>
  <c r="N92"/>
  <c r="N91" s="1"/>
  <c r="N88" s="1"/>
  <c r="N22" s="1"/>
  <c r="N12" s="1"/>
  <c r="G66"/>
  <c r="G65" s="1"/>
  <c r="G13"/>
  <c r="F31" i="4"/>
  <c r="F23" i="3"/>
  <c r="I66"/>
  <c r="I65" s="1"/>
  <c r="I64" s="1"/>
  <c r="G15"/>
  <c r="E23"/>
  <c r="E13" l="1"/>
  <c r="C23"/>
  <c r="M87"/>
  <c r="K87"/>
  <c r="N87"/>
  <c r="L87"/>
  <c r="N72"/>
  <c r="M70"/>
  <c r="M69" s="1"/>
  <c r="M72"/>
  <c r="L65"/>
  <c r="L64" s="1"/>
  <c r="L61" s="1"/>
  <c r="K65"/>
  <c r="N46"/>
  <c r="N47"/>
  <c r="M46"/>
  <c r="M47"/>
  <c r="L46"/>
  <c r="L47"/>
  <c r="K46"/>
  <c r="K47"/>
  <c r="N57"/>
  <c r="M57"/>
  <c r="L57"/>
  <c r="K57"/>
  <c r="F27"/>
  <c r="G64"/>
  <c r="G61" s="1"/>
  <c r="C31"/>
  <c r="F66"/>
  <c r="F65" s="1"/>
  <c r="E58"/>
  <c r="E56" s="1"/>
  <c r="E53" s="1"/>
  <c r="F58"/>
  <c r="F56" s="1"/>
  <c r="F53" s="1"/>
  <c r="G58"/>
  <c r="G57" s="1"/>
  <c r="I58"/>
  <c r="I56" s="1"/>
  <c r="I53" s="1"/>
  <c r="J58"/>
  <c r="J57" s="1"/>
  <c r="F49"/>
  <c r="G49"/>
  <c r="G48" s="1"/>
  <c r="C58"/>
  <c r="D58"/>
  <c r="D56" s="1"/>
  <c r="D53" s="1"/>
  <c r="E49"/>
  <c r="E48" s="1"/>
  <c r="I49"/>
  <c r="I48" s="1"/>
  <c r="J49"/>
  <c r="D49"/>
  <c r="C34"/>
  <c r="C35"/>
  <c r="C36"/>
  <c r="C37"/>
  <c r="C38"/>
  <c r="C39"/>
  <c r="C40"/>
  <c r="C41"/>
  <c r="C42"/>
  <c r="D40" i="5"/>
  <c r="E27"/>
  <c r="E28"/>
  <c r="E29"/>
  <c r="E30"/>
  <c r="E31"/>
  <c r="E32"/>
  <c r="E34"/>
  <c r="E35"/>
  <c r="D14"/>
  <c r="D15"/>
  <c r="D18"/>
  <c r="D25"/>
  <c r="D24" s="1"/>
  <c r="D26"/>
  <c r="C26"/>
  <c r="E42"/>
  <c r="E43"/>
  <c r="E44"/>
  <c r="E45"/>
  <c r="E48"/>
  <c r="D39"/>
  <c r="C40"/>
  <c r="C11"/>
  <c r="C14"/>
  <c r="C9" s="1"/>
  <c r="C15"/>
  <c r="C18"/>
  <c r="C8" s="1"/>
  <c r="C25"/>
  <c r="C24" s="1"/>
  <c r="C39"/>
  <c r="C38" s="1"/>
  <c r="C37" s="1"/>
  <c r="C59"/>
  <c r="C62"/>
  <c r="C66"/>
  <c r="C74"/>
  <c r="F24" i="4"/>
  <c r="F28"/>
  <c r="D92" i="3"/>
  <c r="E15"/>
  <c r="F15"/>
  <c r="F92"/>
  <c r="F91" s="1"/>
  <c r="F88" s="1"/>
  <c r="G92"/>
  <c r="G91" s="1"/>
  <c r="G88" s="1"/>
  <c r="G87" s="1"/>
  <c r="I92"/>
  <c r="I91" s="1"/>
  <c r="I88" s="1"/>
  <c r="J92"/>
  <c r="J91" s="1"/>
  <c r="J88" s="1"/>
  <c r="J22" s="1"/>
  <c r="J12" s="1"/>
  <c r="F71"/>
  <c r="F70" s="1"/>
  <c r="F69" s="1"/>
  <c r="C54"/>
  <c r="C55"/>
  <c r="D66"/>
  <c r="E66"/>
  <c r="D61"/>
  <c r="E61"/>
  <c r="I61"/>
  <c r="J61"/>
  <c r="E92"/>
  <c r="E22" s="1"/>
  <c r="E12" s="1"/>
  <c r="I71"/>
  <c r="I70" s="1"/>
  <c r="I69" s="1"/>
  <c r="J70"/>
  <c r="J69" s="1"/>
  <c r="D71"/>
  <c r="D70" s="1"/>
  <c r="D69" s="1"/>
  <c r="E71"/>
  <c r="E70" s="1"/>
  <c r="E69" s="1"/>
  <c r="G71"/>
  <c r="G72" s="1"/>
  <c r="F16"/>
  <c r="F13"/>
  <c r="E16"/>
  <c r="D16"/>
  <c r="C16" l="1"/>
  <c r="C15"/>
  <c r="C13"/>
  <c r="C66"/>
  <c r="J48"/>
  <c r="J47" s="1"/>
  <c r="E57"/>
  <c r="D48"/>
  <c r="D46" s="1"/>
  <c r="C49"/>
  <c r="I22"/>
  <c r="I12" s="1"/>
  <c r="I11" s="1"/>
  <c r="I87"/>
  <c r="F22"/>
  <c r="F12" s="1"/>
  <c r="F87"/>
  <c r="J87"/>
  <c r="C92"/>
  <c r="D91"/>
  <c r="E40" i="5"/>
  <c r="C65" i="3"/>
  <c r="K64"/>
  <c r="D57"/>
  <c r="I57"/>
  <c r="C12" i="5"/>
  <c r="I46" i="3"/>
  <c r="I47"/>
  <c r="E46"/>
  <c r="E47"/>
  <c r="E24" s="1"/>
  <c r="F57"/>
  <c r="F72"/>
  <c r="J56"/>
  <c r="J53" s="1"/>
  <c r="G70"/>
  <c r="G69" s="1"/>
  <c r="J46"/>
  <c r="E72"/>
  <c r="D72"/>
  <c r="J72"/>
  <c r="E91"/>
  <c r="E88" s="1"/>
  <c r="E87" s="1"/>
  <c r="E39" i="5"/>
  <c r="E26"/>
  <c r="I72" i="3"/>
  <c r="C56"/>
  <c r="C57"/>
  <c r="G46"/>
  <c r="G47"/>
  <c r="C53"/>
  <c r="C23" i="5"/>
  <c r="C20"/>
  <c r="E24"/>
  <c r="D23"/>
  <c r="G22" i="3"/>
  <c r="G12" s="1"/>
  <c r="G56"/>
  <c r="G53" s="1"/>
  <c r="D38" i="5"/>
  <c r="D20" s="1"/>
  <c r="D17" s="1"/>
  <c r="E25"/>
  <c r="F48" i="3"/>
  <c r="F64"/>
  <c r="E27"/>
  <c r="E14" l="1"/>
  <c r="E11" s="1"/>
  <c r="C91"/>
  <c r="C88" s="1"/>
  <c r="C87" s="1"/>
  <c r="D88"/>
  <c r="C64"/>
  <c r="I21"/>
  <c r="D47"/>
  <c r="D24" s="1"/>
  <c r="C48"/>
  <c r="D14"/>
  <c r="K61"/>
  <c r="E23" i="5"/>
  <c r="E21" i="3"/>
  <c r="D10" i="5"/>
  <c r="E20"/>
  <c r="D37"/>
  <c r="E37" s="1"/>
  <c r="E38"/>
  <c r="C17"/>
  <c r="E17" s="1"/>
  <c r="C10"/>
  <c r="C7" s="1"/>
  <c r="F46" i="3"/>
  <c r="C46" s="1"/>
  <c r="F47"/>
  <c r="F24" s="1"/>
  <c r="F14" s="1"/>
  <c r="F11" s="1"/>
  <c r="F61"/>
  <c r="F21" l="1"/>
  <c r="D87"/>
  <c r="D22"/>
  <c r="D12" s="1"/>
  <c r="C12" s="1"/>
  <c r="C22"/>
  <c r="C61"/>
  <c r="C47"/>
  <c r="E10" i="5"/>
  <c r="D7"/>
  <c r="E7" s="1"/>
  <c r="D21" i="3" l="1"/>
  <c r="D11"/>
  <c r="G29"/>
  <c r="G24" s="1"/>
  <c r="G14" l="1"/>
  <c r="G11" s="1"/>
  <c r="G21"/>
  <c r="G27"/>
  <c r="G30"/>
  <c r="H30" l="1"/>
  <c r="H29"/>
  <c r="H27" l="1"/>
  <c r="I30"/>
  <c r="I29"/>
  <c r="I27" s="1"/>
  <c r="J30"/>
  <c r="J33"/>
  <c r="J29"/>
  <c r="D27"/>
  <c r="D30"/>
  <c r="K29"/>
  <c r="K24" s="1"/>
  <c r="K33"/>
  <c r="K30"/>
  <c r="K14" l="1"/>
  <c r="K11" s="1"/>
  <c r="K21"/>
  <c r="J21"/>
  <c r="J14"/>
  <c r="J27"/>
  <c r="K27"/>
  <c r="N29"/>
  <c r="N30"/>
  <c r="C32"/>
  <c r="L30"/>
  <c r="M30"/>
  <c r="M29"/>
  <c r="M33"/>
  <c r="N33"/>
  <c r="L33"/>
  <c r="L29"/>
  <c r="C33" l="1"/>
  <c r="N27"/>
  <c r="N24"/>
  <c r="M27"/>
  <c r="M24"/>
  <c r="C30"/>
  <c r="L27"/>
  <c r="L24"/>
  <c r="J11"/>
  <c r="C29"/>
  <c r="N14" l="1"/>
  <c r="N11" s="1"/>
  <c r="N21"/>
  <c r="M14"/>
  <c r="M11" s="1"/>
  <c r="M21"/>
  <c r="C27"/>
  <c r="L14"/>
  <c r="L21"/>
  <c r="C24"/>
  <c r="C21" l="1"/>
  <c r="L11"/>
  <c r="C11" s="1"/>
  <c r="C14"/>
</calcChain>
</file>

<file path=xl/sharedStrings.xml><?xml version="1.0" encoding="utf-8"?>
<sst xmlns="http://schemas.openxmlformats.org/spreadsheetml/2006/main" count="809" uniqueCount="308">
  <si>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</si>
  <si>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</si>
  <si>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</si>
  <si>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</si>
  <si>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</si>
  <si>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</si>
  <si>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</si>
  <si>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</si>
  <si>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</si>
  <si>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</si>
  <si>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</si>
  <si>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</si>
  <si>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</si>
  <si>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</si>
  <si>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</si>
  <si>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</si>
  <si>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</si>
  <si>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</si>
  <si>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</si>
  <si>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</si>
  <si>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</si>
  <si>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</si>
  <si>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</si>
  <si>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</si>
  <si>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</si>
  <si>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</si>
  <si>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</si>
  <si>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</si>
  <si>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</si>
  <si>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</si>
  <si>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</si>
  <si>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</si>
  <si>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</si>
  <si>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</si>
  <si>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</si>
  <si>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</si>
  <si>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</si>
  <si>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</si>
  <si>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</si>
  <si>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</si>
  <si>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</si>
  <si>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</si>
  <si>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</si>
  <si>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</si>
  <si>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</si>
  <si>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</si>
  <si>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</si>
  <si>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</si>
  <si>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</si>
  <si>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</si>
  <si>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</si>
  <si>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</si>
  <si>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</si>
  <si>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</si>
  <si>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</si>
  <si>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</si>
  <si>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</si>
  <si>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</si>
  <si>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</si>
  <si>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</si>
  <si>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</si>
  <si>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</si>
  <si>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</si>
  <si>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</si>
  <si>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</si>
  <si>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</si>
  <si>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</si>
  <si>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</si>
  <si>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</si>
  <si>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</si>
  <si>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</si>
  <si>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</si>
  <si>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</si>
  <si>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</si>
  <si>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</si>
  <si>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</si>
  <si>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</si>
  <si>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</si>
  <si>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</si>
  <si>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</si>
  <si>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</si>
  <si>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</si>
  <si>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</si>
  <si>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</si>
  <si>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</si>
  <si>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</si>
  <si>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</si>
  <si>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</si>
  <si>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</si>
  <si>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</si>
  <si>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</si>
  <si>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</si>
  <si>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</si>
  <si>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</si>
  <si>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</si>
  <si>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</si>
  <si>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</si>
  <si>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</si>
  <si>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</si>
  <si>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</si>
  <si>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</si>
  <si>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</si>
  <si>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</si>
  <si>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</si>
  <si>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</si>
  <si>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</si>
  <si>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</si>
  <si>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</si>
  <si>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</si>
  <si>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</si>
  <si>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</si>
  <si>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</si>
  <si>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</si>
  <si>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</si>
  <si>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</si>
  <si>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</si>
  <si>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</si>
  <si>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</si>
  <si>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</si>
  <si>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</si>
  <si>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</si>
  <si>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</si>
  <si>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</si>
  <si>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</si>
  <si>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ЦЕЛИ, ЗАДАЧИ И ЦЕЛЕВЫЕ ПОКАЗАТЕЛИ РЕАЛИЗАЦИИ МУНИЦИПАЛЬНОЙ ПРОГРАММЫ МО КРАСНОУФИМСКИЙ ОКРУГ</t>
  </si>
  <si>
    <t>Приложение № 2</t>
  </si>
  <si>
    <t>4, 5</t>
  </si>
  <si>
    <t>4, 9</t>
  </si>
  <si>
    <t>x</t>
  </si>
  <si>
    <t>42, 43</t>
  </si>
  <si>
    <t>47, 48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</si>
  <si>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</si>
  <si>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</si>
  <si>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ПАМО №643 от 01.08.2011 г "О работе межведомственной комиссии по профилактике правонарушений в МО Красноуфимский округ"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</si>
  <si>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</si>
  <si>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</si>
  <si>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</si>
  <si>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</si>
  <si>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</si>
  <si>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</si>
  <si>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</si>
  <si>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</si>
  <si>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</si>
  <si>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</si>
  <si>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</si>
  <si>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</si>
  <si>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</si>
  <si>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</si>
  <si>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</si>
  <si>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</si>
  <si>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</si>
  <si>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</si>
  <si>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</si>
  <si>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</si>
  <si>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</si>
  <si>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</si>
  <si>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</si>
  <si>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</si>
  <si>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</si>
  <si>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</si>
  <si>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</si>
  <si>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</si>
  <si>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</si>
  <si>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</si>
  <si>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</si>
  <si>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</si>
  <si>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</si>
  <si>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</si>
  <si>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</si>
  <si>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</si>
  <si>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</si>
  <si>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</si>
  <si>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</si>
  <si>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</si>
  <si>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</si>
  <si>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</si>
  <si>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</si>
  <si>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</si>
  <si>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</si>
  <si>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</si>
  <si>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</si>
  <si>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</si>
  <si>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</si>
  <si>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</si>
  <si>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</si>
  <si>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</si>
  <si>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</si>
  <si>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</si>
  <si>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</si>
  <si>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</si>
  <si>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</si>
  <si>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</si>
  <si>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</si>
  <si>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</si>
  <si>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</si>
  <si>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</si>
  <si>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</si>
  <si>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</si>
  <si>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</si>
  <si>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</si>
  <si>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</si>
  <si>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</si>
  <si>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</si>
  <si>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</si>
  <si>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</si>
  <si>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</si>
  <si>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</si>
  <si>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</si>
  <si>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</si>
  <si>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</si>
  <si>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</si>
  <si>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</si>
  <si>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</si>
  <si>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</si>
  <si>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</si>
  <si>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</si>
  <si>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</si>
  <si>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</si>
  <si>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</si>
  <si>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</si>
  <si>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</si>
  <si>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</si>
  <si>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</si>
  <si>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</si>
  <si>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</si>
  <si>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</si>
  <si>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</si>
  <si>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</si>
  <si>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</si>
  <si>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</si>
  <si>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</si>
  <si>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</si>
  <si>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</si>
  <si>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</si>
  <si>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</si>
  <si>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</si>
  <si>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</si>
  <si>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</si>
  <si>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</si>
  <si>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</si>
  <si>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</si>
  <si>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</si>
  <si>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</si>
  <si>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</si>
  <si>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</si>
  <si>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</si>
  <si>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</si>
  <si>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</si>
  <si>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</si>
  <si>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</si>
  <si>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</si>
  <si>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</si>
  <si>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</si>
  <si>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</si>
  <si>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</si>
  <si>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</si>
  <si>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</si>
  <si>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</si>
  <si>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</si>
  <si>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>Отсутствие ходатайств</t>
  </si>
  <si>
    <t>Отсутствие финансирования</t>
  </si>
  <si>
    <t>не меннее
 16</t>
  </si>
  <si>
    <t>не менее 
2000</t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</si>
  <si>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дружинников, при необходимости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</si>
  <si>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несовершеннолетних, при необходимости</t>
    </r>
  </si>
  <si>
    <t>4,5,7,9,11</t>
  </si>
  <si>
    <t>16,20</t>
  </si>
  <si>
    <t>15, 18,22, 24</t>
  </si>
  <si>
    <t>52-55, 57-59,                  61-66</t>
  </si>
  <si>
    <t>70-75</t>
  </si>
  <si>
    <t>36-38</t>
  </si>
  <si>
    <t>% исполнения</t>
  </si>
  <si>
    <t>Причина отклонения от планового значения</t>
  </si>
  <si>
    <t>2021 год</t>
  </si>
  <si>
    <t>2022 год</t>
  </si>
  <si>
    <t>2023 год</t>
  </si>
  <si>
    <t>2024 год</t>
  </si>
  <si>
    <t>"Обеспечение  безопасности на территории  Муниципального образования Красноуфимский округ до 2024 года"</t>
  </si>
  <si>
    <t>"Обеспечение  безопасностина территории МО Красноуфимский округ до 2024 года"</t>
  </si>
  <si>
    <t>Отсутствие ходатайств на финансирование от ДПО</t>
  </si>
  <si>
    <t>Приложение № 1</t>
  </si>
  <si>
    <t>да</t>
  </si>
  <si>
    <t>не менее 15</t>
  </si>
  <si>
    <t>не менее 2</t>
  </si>
  <si>
    <t>не менее 21,4</t>
  </si>
  <si>
    <t>Подпрограмма 1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</si>
  <si>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детей из социально-неблагополучных семей, принявших участие в профильном лагере «Тропа безопасности».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</si>
  <si>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социально-неблагополучных семей, принявших участие в профильном лагере «Тропа безопасности».</t>
    </r>
  </si>
  <si>
    <r>
      <rPr>
        <b/>
        <sz val="11"/>
        <rFont val="Calibri"/>
        <family val="2"/>
        <charset val="204"/>
      </rPr>
      <t xml:space="preserve"> Целевой показатель 36.   </t>
    </r>
    <r>
      <rPr>
        <sz val="1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   </t>
    </r>
    <r>
      <rPr>
        <sz val="11"/>
        <color rgb="FFFF0000"/>
        <rFont val="Calibri"/>
        <family val="2"/>
        <charset val="204"/>
        <scheme val="minor"/>
      </rPr>
      <t xml:space="preserve">             </t>
    </r>
  </si>
  <si>
    <r>
      <t xml:space="preserve"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  </t>
    </r>
    <r>
      <rPr>
        <b/>
        <sz val="10"/>
        <color rgb="FFFF0000"/>
        <rFont val="Times New Roman"/>
        <family val="1"/>
        <charset val="204"/>
      </rPr>
      <t xml:space="preserve">
</t>
    </r>
  </si>
  <si>
    <t xml:space="preserve">Задача 19. Информирование населения МО Красноуфимский округ по вопросам противодействия терроризму и экстремизму </t>
  </si>
  <si>
    <t>Постановление Правительства СО "Обеспечение общественной безопасности на территории Свердловской области до 2024 года" №229-ПП от 05.04.2017 г.</t>
  </si>
  <si>
    <t xml:space="preserve">ФЗ от 25.07.2002 года № 114 – ФЗ «О противодействии экстремистской деятельности»  </t>
  </si>
  <si>
    <t>Всего по подпрограмме 4</t>
  </si>
  <si>
    <t xml:space="preserve"> Постановление Правительства СО "Обеспечение общественной безопасности на территории Свердловской области до 2024 года" №229-ПП от 05.04.2017 г.</t>
  </si>
  <si>
    <t>не менее 1</t>
  </si>
  <si>
    <t>Федеральный закон N 7-ФЗ от 10.01.2002  "Об охране окружающей среды"</t>
  </si>
  <si>
    <t>В том числе: Осуществление государственных полномочий Свердловской области в сфере организации мероприятий при осуществлениии деятельности по обращению с животными без владельцев</t>
  </si>
  <si>
    <t>в связи с тяжелой эпид. обстановкой</t>
  </si>
  <si>
    <t>Отсутствие подрядчиков</t>
  </si>
  <si>
    <t xml:space="preserve">В том числе: Организация проведения мероприятий по предупреждению и ликвидации болезней животных
</t>
  </si>
  <si>
    <t>не менее 5</t>
  </si>
  <si>
    <t>№  144  от  28.02 2022</t>
  </si>
  <si>
    <t>№ 144  от 28.02.2022</t>
  </si>
  <si>
    <t xml:space="preserve">за 2021 год </t>
  </si>
  <si>
    <t>Отчет</t>
  </si>
  <si>
    <t>о реализации муниципальной программы "Обеспечение безопасности на территории МО Красноуфимский округ до 2024 года"</t>
  </si>
  <si>
    <t>Цели, задачи и целевые показатели реализации муниципальной программы "Обеспечение  безопасностина территории МО Красноуфимский округ до 2024 года"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</si>
</sst>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3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</font>
    <font>
      <sz val="10"/>
      <color theme="3"/>
      <name val="Calibri"/>
      <family val="2"/>
      <charset val="204"/>
    </font>
    <font>
      <sz val="11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0" fillId="0" borderId="0" xfId="0" applyFont="1"/>
    <xf numFmtId="0" fontId="19" fillId="0" borderId="0" xfId="0" applyFont="1"/>
    <xf numFmtId="0" fontId="21" fillId="0" borderId="0" xfId="0" applyFont="1"/>
    <xf numFmtId="4" fontId="1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/>
    </xf>
    <xf numFmtId="0" fontId="24" fillId="0" borderId="0" xfId="0" applyFont="1"/>
    <xf numFmtId="0" fontId="5" fillId="0" borderId="4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top" wrapText="1"/>
    </xf>
    <xf numFmtId="4" fontId="27" fillId="0" borderId="1" xfId="0" applyNumberFormat="1" applyFont="1" applyBorder="1" applyAlignment="1" applyProtection="1">
      <alignment vertical="center"/>
      <protection locked="0"/>
    </xf>
    <xf numFmtId="4" fontId="27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" fontId="27" fillId="6" borderId="1" xfId="0" applyNumberFormat="1" applyFont="1" applyFill="1" applyBorder="1" applyAlignment="1" applyProtection="1">
      <alignment vertical="center"/>
      <protection locked="0"/>
    </xf>
    <xf numFmtId="4" fontId="3" fillId="6" borderId="1" xfId="0" applyNumberFormat="1" applyFont="1" applyFill="1" applyBorder="1" applyAlignment="1" applyProtection="1">
      <alignment vertical="center"/>
      <protection locked="0"/>
    </xf>
    <xf numFmtId="167" fontId="3" fillId="0" borderId="4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165" fontId="32" fillId="0" borderId="1" xfId="0" applyNumberFormat="1" applyFont="1" applyBorder="1" applyAlignment="1">
      <alignment horizontal="center" vertical="top" wrapText="1"/>
    </xf>
    <xf numFmtId="0" fontId="33" fillId="0" borderId="1" xfId="0" applyNumberFormat="1" applyFont="1" applyBorder="1" applyAlignment="1">
      <alignment horizontal="center" vertical="justify"/>
    </xf>
    <xf numFmtId="0" fontId="33" fillId="0" borderId="1" xfId="0" applyFont="1" applyBorder="1" applyAlignment="1">
      <alignment horizontal="center" vertical="justify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top" wrapText="1"/>
    </xf>
    <xf numFmtId="4" fontId="35" fillId="0" borderId="1" xfId="0" applyNumberFormat="1" applyFont="1" applyBorder="1" applyAlignment="1">
      <alignment horizontal="right" vertical="center"/>
    </xf>
    <xf numFmtId="2" fontId="35" fillId="0" borderId="1" xfId="0" applyNumberFormat="1" applyFont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3" borderId="5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wrapText="1"/>
    </xf>
    <xf numFmtId="4" fontId="27" fillId="4" borderId="5" xfId="0" applyNumberFormat="1" applyFont="1" applyFill="1" applyBorder="1" applyAlignment="1">
      <alignment horizontal="center" wrapText="1"/>
    </xf>
    <xf numFmtId="4" fontId="27" fillId="4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5" borderId="1" xfId="0" applyFont="1" applyFill="1" applyBorder="1" applyAlignment="1">
      <alignment horizontal="center" vertical="justify" wrapText="1"/>
    </xf>
    <xf numFmtId="0" fontId="18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wrapText="1"/>
    </xf>
    <xf numFmtId="4" fontId="17" fillId="4" borderId="5" xfId="0" applyNumberFormat="1" applyFont="1" applyFill="1" applyBorder="1" applyAlignment="1">
      <alignment horizontal="center" wrapText="1"/>
    </xf>
    <xf numFmtId="4" fontId="1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37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6" zoomScale="120" zoomScaleNormal="120" workbookViewId="0">
      <selection activeCell="C17" sqref="C17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>
      <c r="A1" s="81" t="s">
        <v>213</v>
      </c>
      <c r="B1" s="14"/>
      <c r="C1" s="14"/>
      <c r="D1" s="14"/>
      <c r="E1" s="14"/>
      <c r="F1" s="26"/>
    </row>
    <row r="2" spans="1:7" ht="15" hidden="1" customHeight="1">
      <c r="A2" s="81" t="s">
        <v>214</v>
      </c>
      <c r="B2" s="14"/>
      <c r="C2" s="14"/>
      <c r="D2" s="14"/>
      <c r="E2" s="14"/>
      <c r="F2" s="26"/>
    </row>
    <row r="3" spans="1:7" ht="15" hidden="1" customHeight="1">
      <c r="A3" s="81" t="s">
        <v>215</v>
      </c>
      <c r="B3" s="14"/>
      <c r="C3" s="14"/>
      <c r="D3" s="14"/>
      <c r="E3" s="14"/>
      <c r="F3" s="26"/>
    </row>
    <row r="4" spans="1:7" ht="15" hidden="1" customHeight="1">
      <c r="A4" s="82"/>
      <c r="B4" s="14"/>
      <c r="C4" s="14"/>
      <c r="D4" s="14"/>
      <c r="E4" s="14"/>
      <c r="F4" s="26"/>
    </row>
    <row r="5" spans="1:7" hidden="1">
      <c r="A5" s="14"/>
      <c r="B5" s="14"/>
      <c r="C5" s="14"/>
      <c r="D5" s="14"/>
      <c r="E5" s="14"/>
      <c r="F5" s="26"/>
    </row>
    <row r="6" spans="1:7" ht="15.75" customHeight="1">
      <c r="A6" s="77"/>
      <c r="B6" s="265" t="s">
        <v>205</v>
      </c>
      <c r="C6" s="266"/>
      <c r="D6" s="266"/>
      <c r="E6" s="266"/>
      <c r="F6" s="266"/>
    </row>
    <row r="7" spans="1:7" ht="15" customHeight="1">
      <c r="A7" s="267" t="s">
        <v>206</v>
      </c>
      <c r="B7" s="267"/>
      <c r="C7" s="267"/>
      <c r="D7" s="267"/>
      <c r="E7" s="267"/>
      <c r="F7" s="267"/>
    </row>
    <row r="8" spans="1:7" ht="15.75" customHeight="1">
      <c r="A8" s="23"/>
      <c r="B8" s="201" t="s">
        <v>278</v>
      </c>
      <c r="C8" s="201"/>
      <c r="D8" s="201"/>
      <c r="E8" s="201"/>
      <c r="F8" s="201"/>
    </row>
    <row r="9" spans="1:7" ht="15.75" customHeight="1">
      <c r="A9" s="23"/>
      <c r="B9" s="201" t="s">
        <v>304</v>
      </c>
      <c r="C9" s="201"/>
      <c r="D9" s="201"/>
      <c r="E9" s="201"/>
      <c r="F9" s="201"/>
    </row>
    <row r="10" spans="1:7" ht="34.5" customHeight="1">
      <c r="A10" s="290" t="s">
        <v>307</v>
      </c>
      <c r="B10" s="290"/>
      <c r="C10" s="290"/>
      <c r="D10" s="290"/>
      <c r="E10" s="290"/>
      <c r="F10" s="290"/>
      <c r="G10" s="290"/>
    </row>
    <row r="11" spans="1:7" ht="18" customHeight="1">
      <c r="A11" s="291"/>
      <c r="B11" s="292">
        <v>2021</v>
      </c>
      <c r="C11" s="292"/>
      <c r="D11" s="292"/>
      <c r="E11" s="292"/>
      <c r="F11" s="292"/>
      <c r="G11" s="291"/>
    </row>
    <row r="12" spans="1:7" ht="15" customHeight="1">
      <c r="A12" s="206" t="s">
        <v>208</v>
      </c>
      <c r="B12" s="206" t="s">
        <v>207</v>
      </c>
      <c r="C12" s="206" t="s">
        <v>11</v>
      </c>
      <c r="D12" s="203" t="s">
        <v>12</v>
      </c>
      <c r="E12" s="288"/>
      <c r="F12" s="206" t="s">
        <v>211</v>
      </c>
      <c r="G12" s="206" t="s">
        <v>212</v>
      </c>
    </row>
    <row r="13" spans="1:7">
      <c r="A13" s="207"/>
      <c r="B13" s="207"/>
      <c r="C13" s="207"/>
      <c r="D13" s="24" t="s">
        <v>209</v>
      </c>
      <c r="E13" s="24" t="s">
        <v>210</v>
      </c>
      <c r="F13" s="289"/>
      <c r="G13" s="289"/>
    </row>
    <row r="14" spans="1:7" ht="31.5" customHeight="1">
      <c r="A14" s="30">
        <v>1</v>
      </c>
      <c r="B14" s="217" t="s">
        <v>285</v>
      </c>
      <c r="C14" s="217"/>
      <c r="D14" s="217"/>
      <c r="E14" s="217"/>
      <c r="F14" s="217"/>
      <c r="G14" s="217"/>
    </row>
    <row r="15" spans="1:7" ht="45.75" customHeight="1">
      <c r="A15" s="30">
        <v>2</v>
      </c>
      <c r="B15" s="264" t="s">
        <v>123</v>
      </c>
      <c r="C15" s="264"/>
      <c r="D15" s="264"/>
      <c r="E15" s="264"/>
      <c r="F15" s="264"/>
      <c r="G15" s="264"/>
    </row>
    <row r="16" spans="1:7" ht="65.25" customHeight="1">
      <c r="A16" s="30">
        <v>3</v>
      </c>
      <c r="B16" s="253" t="s">
        <v>35</v>
      </c>
      <c r="C16" s="253"/>
      <c r="D16" s="253"/>
      <c r="E16" s="253"/>
      <c r="F16" s="253"/>
      <c r="G16" s="253"/>
    </row>
    <row r="17" spans="1:7" ht="75">
      <c r="A17" s="30">
        <v>4</v>
      </c>
      <c r="B17" s="78" t="s">
        <v>142</v>
      </c>
      <c r="C17" s="24" t="s">
        <v>18</v>
      </c>
      <c r="D17" s="182">
        <v>48</v>
      </c>
      <c r="E17" s="182">
        <v>48</v>
      </c>
      <c r="F17" s="183">
        <v>100</v>
      </c>
      <c r="G17" s="5"/>
    </row>
    <row r="18" spans="1:7" ht="78.75" customHeight="1">
      <c r="A18" s="30">
        <v>5</v>
      </c>
      <c r="B18" s="78" t="s">
        <v>143</v>
      </c>
      <c r="C18" s="24" t="s">
        <v>19</v>
      </c>
      <c r="D18" s="182">
        <v>11</v>
      </c>
      <c r="E18" s="182">
        <v>11</v>
      </c>
      <c r="F18" s="183">
        <v>100</v>
      </c>
      <c r="G18" s="5"/>
    </row>
    <row r="19" spans="1:7" ht="15" customHeight="1">
      <c r="A19" s="33">
        <v>6</v>
      </c>
      <c r="B19" s="253" t="s">
        <v>20</v>
      </c>
      <c r="C19" s="253"/>
      <c r="D19" s="253"/>
      <c r="E19" s="253"/>
      <c r="F19" s="253"/>
      <c r="G19" s="253"/>
    </row>
    <row r="20" spans="1:7" ht="75">
      <c r="A20" s="33">
        <v>7</v>
      </c>
      <c r="B20" s="78" t="s">
        <v>144</v>
      </c>
      <c r="C20" s="24" t="s">
        <v>21</v>
      </c>
      <c r="D20" s="181">
        <v>3.4</v>
      </c>
      <c r="E20" s="181">
        <v>3.4</v>
      </c>
      <c r="F20" s="183">
        <v>100</v>
      </c>
      <c r="G20" s="5"/>
    </row>
    <row r="21" spans="1:7" ht="15" customHeight="1">
      <c r="A21" s="30">
        <v>8</v>
      </c>
      <c r="B21" s="253" t="s">
        <v>40</v>
      </c>
      <c r="C21" s="253"/>
      <c r="D21" s="253"/>
      <c r="E21" s="253"/>
      <c r="F21" s="253"/>
      <c r="G21" s="253"/>
    </row>
    <row r="22" spans="1:7" ht="75">
      <c r="A22" s="33">
        <v>9</v>
      </c>
      <c r="B22" s="78" t="s">
        <v>145</v>
      </c>
      <c r="C22" s="24" t="s">
        <v>22</v>
      </c>
      <c r="D22" s="181">
        <v>3</v>
      </c>
      <c r="E22" s="181">
        <v>1</v>
      </c>
      <c r="F22" s="184"/>
      <c r="G22" s="5"/>
    </row>
    <row r="23" spans="1:7" ht="15" customHeight="1">
      <c r="A23" s="33">
        <v>10</v>
      </c>
      <c r="B23" s="253" t="s">
        <v>41</v>
      </c>
      <c r="C23" s="253"/>
      <c r="D23" s="253"/>
      <c r="E23" s="253"/>
      <c r="F23" s="253"/>
      <c r="G23" s="253"/>
    </row>
    <row r="24" spans="1:7" ht="92.25" customHeight="1">
      <c r="A24" s="33">
        <v>11</v>
      </c>
      <c r="B24" s="78" t="s">
        <v>146</v>
      </c>
      <c r="C24" s="24" t="s">
        <v>18</v>
      </c>
      <c r="D24" s="181">
        <v>6</v>
      </c>
      <c r="E24" s="181">
        <v>6</v>
      </c>
      <c r="F24" s="184">
        <f>E24*100/D24</f>
        <v>100</v>
      </c>
      <c r="G24" s="5"/>
    </row>
    <row r="25" spans="1:7" ht="15" customHeight="1">
      <c r="A25" s="33">
        <v>12</v>
      </c>
      <c r="B25" s="217" t="s">
        <v>131</v>
      </c>
      <c r="C25" s="217"/>
      <c r="D25" s="217"/>
      <c r="E25" s="217"/>
      <c r="F25" s="217"/>
      <c r="G25" s="217"/>
    </row>
    <row r="26" spans="1:7" ht="15" customHeight="1">
      <c r="A26" s="33">
        <v>13</v>
      </c>
      <c r="B26" s="254" t="s">
        <v>23</v>
      </c>
      <c r="C26" s="254"/>
      <c r="D26" s="254"/>
      <c r="E26" s="254"/>
      <c r="F26" s="254"/>
      <c r="G26" s="254"/>
    </row>
    <row r="27" spans="1:7" ht="15" customHeight="1">
      <c r="A27" s="33">
        <v>14</v>
      </c>
      <c r="B27" s="253" t="s">
        <v>42</v>
      </c>
      <c r="C27" s="253"/>
      <c r="D27" s="253"/>
      <c r="E27" s="253"/>
      <c r="F27" s="253"/>
      <c r="G27" s="253"/>
    </row>
    <row r="28" spans="1:7" ht="75">
      <c r="A28" s="33">
        <v>15</v>
      </c>
      <c r="B28" s="78" t="s">
        <v>147</v>
      </c>
      <c r="C28" s="25" t="s">
        <v>53</v>
      </c>
      <c r="D28" s="181">
        <v>38</v>
      </c>
      <c r="E28" s="181">
        <v>35</v>
      </c>
      <c r="F28" s="184">
        <f>E28*100/D28</f>
        <v>92.10526315789474</v>
      </c>
      <c r="G28" s="189" t="s">
        <v>279</v>
      </c>
    </row>
    <row r="29" spans="1:7" ht="75">
      <c r="A29" s="33">
        <v>16</v>
      </c>
      <c r="B29" s="78" t="s">
        <v>148</v>
      </c>
      <c r="C29" s="25" t="s">
        <v>24</v>
      </c>
      <c r="D29" s="181" t="s">
        <v>281</v>
      </c>
      <c r="E29" s="181">
        <v>0</v>
      </c>
      <c r="F29" s="183">
        <v>0</v>
      </c>
      <c r="G29" s="190" t="s">
        <v>259</v>
      </c>
    </row>
    <row r="30" spans="1:7" ht="15" customHeight="1">
      <c r="A30" s="33">
        <v>17</v>
      </c>
      <c r="B30" s="253" t="s">
        <v>25</v>
      </c>
      <c r="C30" s="253"/>
      <c r="D30" s="253"/>
      <c r="E30" s="253"/>
      <c r="F30" s="253"/>
      <c r="G30" s="253"/>
    </row>
    <row r="31" spans="1:7" ht="75">
      <c r="A31" s="33">
        <v>18</v>
      </c>
      <c r="B31" s="78" t="s">
        <v>149</v>
      </c>
      <c r="C31" s="24" t="s">
        <v>21</v>
      </c>
      <c r="D31" s="181">
        <v>14</v>
      </c>
      <c r="E31" s="181">
        <v>14</v>
      </c>
      <c r="F31" s="184">
        <f>E31*100/D31</f>
        <v>100</v>
      </c>
      <c r="G31" s="5"/>
    </row>
    <row r="32" spans="1:7" ht="15" customHeight="1">
      <c r="A32" s="33">
        <v>19</v>
      </c>
      <c r="B32" s="253" t="s">
        <v>26</v>
      </c>
      <c r="C32" s="253"/>
      <c r="D32" s="253"/>
      <c r="E32" s="253"/>
      <c r="F32" s="253"/>
      <c r="G32" s="253"/>
    </row>
    <row r="33" spans="1:7" ht="45">
      <c r="A33" s="33">
        <v>20</v>
      </c>
      <c r="B33" s="78" t="s">
        <v>150</v>
      </c>
      <c r="C33" s="24" t="s">
        <v>53</v>
      </c>
      <c r="D33" s="181">
        <v>93</v>
      </c>
      <c r="E33" s="181">
        <v>89.5</v>
      </c>
      <c r="F33" s="183">
        <v>96.2</v>
      </c>
      <c r="G33" s="189" t="s">
        <v>299</v>
      </c>
    </row>
    <row r="34" spans="1:7" ht="15" customHeight="1">
      <c r="A34" s="33">
        <v>21</v>
      </c>
      <c r="B34" s="253" t="s">
        <v>33</v>
      </c>
      <c r="C34" s="253"/>
      <c r="D34" s="253"/>
      <c r="E34" s="253"/>
      <c r="F34" s="253"/>
      <c r="G34" s="253"/>
    </row>
    <row r="35" spans="1:7" ht="45">
      <c r="A35" s="33">
        <v>22</v>
      </c>
      <c r="B35" s="78" t="s">
        <v>151</v>
      </c>
      <c r="C35" s="24" t="s">
        <v>18</v>
      </c>
      <c r="D35" s="181">
        <v>100</v>
      </c>
      <c r="E35" s="181">
        <v>100</v>
      </c>
      <c r="F35" s="183">
        <v>100</v>
      </c>
      <c r="G35" s="5"/>
    </row>
    <row r="36" spans="1:7" ht="15" customHeight="1">
      <c r="A36" s="33">
        <v>23</v>
      </c>
      <c r="B36" s="253" t="s">
        <v>34</v>
      </c>
      <c r="C36" s="253"/>
      <c r="D36" s="253"/>
      <c r="E36" s="253"/>
      <c r="F36" s="253"/>
      <c r="G36" s="253"/>
    </row>
    <row r="37" spans="1:7" ht="45">
      <c r="A37" s="33">
        <v>24</v>
      </c>
      <c r="B37" s="78" t="s">
        <v>152</v>
      </c>
      <c r="C37" s="24" t="s">
        <v>18</v>
      </c>
      <c r="D37" s="181">
        <v>10</v>
      </c>
      <c r="E37" s="181">
        <v>10</v>
      </c>
      <c r="F37" s="183">
        <v>100</v>
      </c>
      <c r="G37" s="5"/>
    </row>
    <row r="38" spans="1:7" ht="15" customHeight="1">
      <c r="A38" s="34">
        <v>25</v>
      </c>
      <c r="B38" s="257" t="s">
        <v>198</v>
      </c>
      <c r="C38" s="257"/>
      <c r="D38" s="257"/>
      <c r="E38" s="257"/>
      <c r="F38" s="257"/>
      <c r="G38" s="257"/>
    </row>
    <row r="39" spans="1:7" ht="30" customHeight="1">
      <c r="A39" s="35">
        <v>26</v>
      </c>
      <c r="B39" s="268" t="s">
        <v>71</v>
      </c>
      <c r="C39" s="268"/>
      <c r="D39" s="268"/>
      <c r="E39" s="268"/>
      <c r="F39" s="268"/>
      <c r="G39" s="268"/>
    </row>
    <row r="40" spans="1:7" ht="15" customHeight="1">
      <c r="A40" s="35">
        <v>27</v>
      </c>
      <c r="B40" s="263" t="s">
        <v>55</v>
      </c>
      <c r="C40" s="263"/>
      <c r="D40" s="263"/>
      <c r="E40" s="263"/>
      <c r="F40" s="263"/>
      <c r="G40" s="263"/>
    </row>
    <row r="41" spans="1:7" ht="60">
      <c r="A41" s="35">
        <v>28</v>
      </c>
      <c r="B41" s="79" t="s">
        <v>153</v>
      </c>
      <c r="C41" s="9" t="s">
        <v>52</v>
      </c>
      <c r="D41" s="185">
        <v>0</v>
      </c>
      <c r="E41" s="185">
        <v>0</v>
      </c>
      <c r="F41" s="183">
        <v>0</v>
      </c>
      <c r="G41" s="5"/>
    </row>
    <row r="42" spans="1:7" ht="90">
      <c r="A42" s="35">
        <v>29</v>
      </c>
      <c r="B42" s="79" t="s">
        <v>154</v>
      </c>
      <c r="C42" s="9" t="s">
        <v>53</v>
      </c>
      <c r="D42" s="185">
        <v>0</v>
      </c>
      <c r="E42" s="185">
        <v>0</v>
      </c>
      <c r="F42" s="183">
        <v>0</v>
      </c>
      <c r="G42" s="32"/>
    </row>
    <row r="43" spans="1:7" ht="90">
      <c r="A43" s="35">
        <v>30</v>
      </c>
      <c r="B43" s="79" t="s">
        <v>155</v>
      </c>
      <c r="C43" s="9" t="s">
        <v>53</v>
      </c>
      <c r="D43" s="185" t="s">
        <v>282</v>
      </c>
      <c r="E43" s="185">
        <v>15</v>
      </c>
      <c r="F43" s="183">
        <v>100</v>
      </c>
      <c r="G43" s="32"/>
    </row>
    <row r="44" spans="1:7" ht="15" customHeight="1">
      <c r="A44" s="35">
        <v>31</v>
      </c>
      <c r="B44" s="263" t="s">
        <v>54</v>
      </c>
      <c r="C44" s="263"/>
      <c r="D44" s="263"/>
      <c r="E44" s="263"/>
      <c r="F44" s="263"/>
      <c r="G44" s="263"/>
    </row>
    <row r="45" spans="1:7" ht="60">
      <c r="A45" s="35">
        <v>32</v>
      </c>
      <c r="B45" s="79" t="s">
        <v>156</v>
      </c>
      <c r="C45" s="9" t="s">
        <v>56</v>
      </c>
      <c r="D45" s="185" t="s">
        <v>283</v>
      </c>
      <c r="E45" s="185">
        <v>3</v>
      </c>
      <c r="F45" s="183">
        <v>150</v>
      </c>
      <c r="G45" s="5"/>
    </row>
    <row r="46" spans="1:7" ht="45">
      <c r="A46" s="35">
        <v>33</v>
      </c>
      <c r="B46" s="79" t="s">
        <v>157</v>
      </c>
      <c r="C46" s="9" t="s">
        <v>53</v>
      </c>
      <c r="D46" s="185">
        <v>0</v>
      </c>
      <c r="E46" s="185">
        <v>0</v>
      </c>
      <c r="F46" s="183">
        <v>0</v>
      </c>
      <c r="G46" s="5"/>
    </row>
    <row r="47" spans="1:7" ht="27.75" customHeight="1">
      <c r="A47" s="35">
        <v>34</v>
      </c>
      <c r="B47" s="262" t="s">
        <v>57</v>
      </c>
      <c r="C47" s="262"/>
      <c r="D47" s="262"/>
      <c r="E47" s="262"/>
      <c r="F47" s="262"/>
      <c r="G47" s="262"/>
    </row>
    <row r="48" spans="1:7" ht="29.25" customHeight="1">
      <c r="A48" s="36">
        <v>35</v>
      </c>
      <c r="B48" s="263" t="s">
        <v>70</v>
      </c>
      <c r="C48" s="263"/>
      <c r="D48" s="263"/>
      <c r="E48" s="263"/>
      <c r="F48" s="263"/>
      <c r="G48" s="263"/>
    </row>
    <row r="49" spans="1:7" ht="90">
      <c r="A49" s="36">
        <v>36</v>
      </c>
      <c r="B49" s="75" t="s">
        <v>158</v>
      </c>
      <c r="C49" s="10" t="s">
        <v>53</v>
      </c>
      <c r="D49" s="186">
        <v>16.100000000000001</v>
      </c>
      <c r="E49" s="186">
        <v>16.100000000000001</v>
      </c>
      <c r="F49" s="183">
        <v>100</v>
      </c>
      <c r="G49" s="5"/>
    </row>
    <row r="50" spans="1:7" ht="75">
      <c r="A50" s="36">
        <v>37</v>
      </c>
      <c r="B50" s="75" t="s">
        <v>159</v>
      </c>
      <c r="C50" s="10" t="s">
        <v>53</v>
      </c>
      <c r="D50" s="186" t="s">
        <v>284</v>
      </c>
      <c r="E50" s="186">
        <v>21.4</v>
      </c>
      <c r="F50" s="183">
        <v>100</v>
      </c>
      <c r="G50" s="5"/>
    </row>
    <row r="51" spans="1:7" ht="60">
      <c r="A51" s="36">
        <v>38</v>
      </c>
      <c r="B51" s="75" t="s">
        <v>160</v>
      </c>
      <c r="C51" s="10" t="s">
        <v>52</v>
      </c>
      <c r="D51" s="186">
        <v>0</v>
      </c>
      <c r="E51" s="186">
        <v>0</v>
      </c>
      <c r="F51" s="182">
        <v>0</v>
      </c>
      <c r="G51" s="5"/>
    </row>
    <row r="52" spans="1:7" ht="15" customHeight="1">
      <c r="A52" s="36">
        <v>39</v>
      </c>
      <c r="B52" s="257" t="s">
        <v>199</v>
      </c>
      <c r="C52" s="257"/>
      <c r="D52" s="257"/>
      <c r="E52" s="257"/>
      <c r="F52" s="257"/>
      <c r="G52" s="257"/>
    </row>
    <row r="53" spans="1:7" ht="15" customHeight="1">
      <c r="A53" s="36">
        <v>40</v>
      </c>
      <c r="B53" s="262" t="s">
        <v>82</v>
      </c>
      <c r="C53" s="262"/>
      <c r="D53" s="262"/>
      <c r="E53" s="262"/>
      <c r="F53" s="262"/>
      <c r="G53" s="262"/>
    </row>
    <row r="54" spans="1:7" ht="15" customHeight="1">
      <c r="A54" s="36">
        <v>41</v>
      </c>
      <c r="B54" s="261" t="s">
        <v>83</v>
      </c>
      <c r="C54" s="261"/>
      <c r="D54" s="261"/>
      <c r="E54" s="261"/>
      <c r="F54" s="261"/>
      <c r="G54" s="261"/>
    </row>
    <row r="55" spans="1:7" ht="45">
      <c r="A55" s="36">
        <v>42</v>
      </c>
      <c r="B55" s="75" t="s">
        <v>162</v>
      </c>
      <c r="C55" s="10" t="s">
        <v>52</v>
      </c>
      <c r="D55" s="186">
        <v>0</v>
      </c>
      <c r="E55" s="186">
        <v>0</v>
      </c>
      <c r="F55" s="182">
        <v>0</v>
      </c>
      <c r="G55" s="5"/>
    </row>
    <row r="56" spans="1:7" ht="60">
      <c r="A56" s="36">
        <v>43</v>
      </c>
      <c r="B56" s="75" t="s">
        <v>161</v>
      </c>
      <c r="C56" s="10" t="s">
        <v>53</v>
      </c>
      <c r="D56" s="186">
        <v>100</v>
      </c>
      <c r="E56" s="186">
        <v>100</v>
      </c>
      <c r="F56" s="183">
        <v>100</v>
      </c>
      <c r="G56" s="5"/>
    </row>
    <row r="57" spans="1:7" ht="15" customHeight="1">
      <c r="A57" s="45">
        <v>44</v>
      </c>
      <c r="B57" s="258" t="s">
        <v>195</v>
      </c>
      <c r="C57" s="258"/>
      <c r="D57" s="258"/>
      <c r="E57" s="258"/>
      <c r="F57" s="258"/>
      <c r="G57" s="258"/>
    </row>
    <row r="58" spans="1:7" ht="15" customHeight="1">
      <c r="A58" s="35">
        <v>45</v>
      </c>
      <c r="B58" s="256" t="s">
        <v>141</v>
      </c>
      <c r="C58" s="256"/>
      <c r="D58" s="256"/>
      <c r="E58" s="256"/>
      <c r="F58" s="256"/>
      <c r="G58" s="256"/>
    </row>
    <row r="59" spans="1:7" ht="15" customHeight="1">
      <c r="A59" s="35">
        <v>46</v>
      </c>
      <c r="B59" s="255" t="s">
        <v>191</v>
      </c>
      <c r="C59" s="255"/>
      <c r="D59" s="255"/>
      <c r="E59" s="255"/>
      <c r="F59" s="255"/>
      <c r="G59" s="255"/>
    </row>
    <row r="60" spans="1:7" ht="120">
      <c r="A60" s="35">
        <v>47</v>
      </c>
      <c r="B60" s="80" t="s">
        <v>163</v>
      </c>
      <c r="C60" s="10" t="s">
        <v>53</v>
      </c>
      <c r="D60" s="186">
        <v>100</v>
      </c>
      <c r="E60" s="186">
        <v>100</v>
      </c>
      <c r="F60" s="183">
        <v>100</v>
      </c>
      <c r="G60" s="5"/>
    </row>
    <row r="61" spans="1:7" ht="60">
      <c r="A61" s="35">
        <v>48</v>
      </c>
      <c r="B61" s="80" t="s">
        <v>164</v>
      </c>
      <c r="C61" s="10" t="s">
        <v>53</v>
      </c>
      <c r="D61" s="186">
        <v>100</v>
      </c>
      <c r="E61" s="186">
        <v>100</v>
      </c>
      <c r="F61" s="183">
        <v>100</v>
      </c>
      <c r="G61" s="5"/>
    </row>
    <row r="62" spans="1:7" ht="15" customHeight="1">
      <c r="A62" s="35">
        <v>49</v>
      </c>
      <c r="B62" s="260" t="s">
        <v>190</v>
      </c>
      <c r="C62" s="260"/>
      <c r="D62" s="260"/>
      <c r="E62" s="260"/>
      <c r="F62" s="260"/>
      <c r="G62" s="260"/>
    </row>
    <row r="63" spans="1:7" ht="15" customHeight="1">
      <c r="A63" s="35">
        <v>50</v>
      </c>
      <c r="B63" s="256" t="s">
        <v>192</v>
      </c>
      <c r="C63" s="256"/>
      <c r="D63" s="256"/>
      <c r="E63" s="256"/>
      <c r="F63" s="256"/>
      <c r="G63" s="256"/>
    </row>
    <row r="64" spans="1:7" ht="23.25" customHeight="1">
      <c r="A64" s="35">
        <v>51</v>
      </c>
      <c r="B64" s="259" t="s">
        <v>92</v>
      </c>
      <c r="C64" s="259"/>
      <c r="D64" s="259"/>
      <c r="E64" s="259"/>
      <c r="F64" s="259"/>
      <c r="G64" s="259"/>
    </row>
    <row r="65" spans="1:7" ht="90">
      <c r="A65" s="35">
        <v>52</v>
      </c>
      <c r="B65" s="75" t="s">
        <v>165</v>
      </c>
      <c r="C65" s="10" t="s">
        <v>93</v>
      </c>
      <c r="D65" s="186">
        <v>4</v>
      </c>
      <c r="E65" s="186">
        <v>4</v>
      </c>
      <c r="F65" s="183">
        <v>100</v>
      </c>
      <c r="G65" s="5"/>
    </row>
    <row r="66" spans="1:7" ht="75">
      <c r="A66" s="35">
        <v>53</v>
      </c>
      <c r="B66" s="75" t="s">
        <v>287</v>
      </c>
      <c r="C66" s="10" t="s">
        <v>94</v>
      </c>
      <c r="D66" s="187" t="s">
        <v>261</v>
      </c>
      <c r="E66" s="186">
        <v>0</v>
      </c>
      <c r="F66" s="183">
        <v>0</v>
      </c>
      <c r="G66" s="189" t="s">
        <v>298</v>
      </c>
    </row>
    <row r="67" spans="1:7" ht="90">
      <c r="A67" s="35">
        <v>54</v>
      </c>
      <c r="B67" s="75" t="s">
        <v>166</v>
      </c>
      <c r="C67" s="10" t="s">
        <v>93</v>
      </c>
      <c r="D67" s="186" t="s">
        <v>295</v>
      </c>
      <c r="E67" s="186">
        <v>4</v>
      </c>
      <c r="F67" s="183">
        <v>100</v>
      </c>
      <c r="G67" s="112"/>
    </row>
    <row r="68" spans="1:7" ht="60">
      <c r="A68" s="35">
        <v>55</v>
      </c>
      <c r="B68" s="75" t="s">
        <v>167</v>
      </c>
      <c r="C68" s="31" t="s">
        <v>95</v>
      </c>
      <c r="D68" s="188" t="s">
        <v>96</v>
      </c>
      <c r="E68" s="188" t="s">
        <v>96</v>
      </c>
      <c r="F68" s="183">
        <v>100</v>
      </c>
      <c r="G68" s="5"/>
    </row>
    <row r="69" spans="1:7" ht="32.25" customHeight="1">
      <c r="A69" s="35">
        <v>56</v>
      </c>
      <c r="B69" s="259" t="s">
        <v>97</v>
      </c>
      <c r="C69" s="259"/>
      <c r="D69" s="259"/>
      <c r="E69" s="259"/>
      <c r="F69" s="259"/>
      <c r="G69" s="259"/>
    </row>
    <row r="70" spans="1:7" ht="75">
      <c r="A70" s="35">
        <v>57</v>
      </c>
      <c r="B70" s="75" t="s">
        <v>168</v>
      </c>
      <c r="C70" s="10" t="s">
        <v>93</v>
      </c>
      <c r="D70" s="186">
        <v>1</v>
      </c>
      <c r="E70" s="186">
        <v>1</v>
      </c>
      <c r="F70" s="186">
        <v>100</v>
      </c>
      <c r="G70" s="5"/>
    </row>
    <row r="71" spans="1:7" ht="75">
      <c r="A71" s="35">
        <v>58</v>
      </c>
      <c r="B71" s="75" t="s">
        <v>169</v>
      </c>
      <c r="C71" s="10" t="s">
        <v>93</v>
      </c>
      <c r="D71" s="186">
        <v>4</v>
      </c>
      <c r="E71" s="186">
        <v>4</v>
      </c>
      <c r="F71" s="186">
        <v>100</v>
      </c>
      <c r="G71" s="5"/>
    </row>
    <row r="72" spans="1:7" ht="165">
      <c r="A72" s="35">
        <v>59</v>
      </c>
      <c r="B72" s="75" t="s">
        <v>170</v>
      </c>
      <c r="C72" s="32" t="s">
        <v>98</v>
      </c>
      <c r="D72" s="187" t="s">
        <v>262</v>
      </c>
      <c r="E72" s="187">
        <v>3000</v>
      </c>
      <c r="F72" s="186">
        <v>150</v>
      </c>
      <c r="G72" s="5"/>
    </row>
    <row r="73" spans="1:7" ht="24" customHeight="1">
      <c r="A73" s="35">
        <v>60</v>
      </c>
      <c r="B73" s="259" t="s">
        <v>193</v>
      </c>
      <c r="C73" s="259"/>
      <c r="D73" s="259"/>
      <c r="E73" s="259"/>
      <c r="F73" s="259"/>
      <c r="G73" s="259"/>
    </row>
    <row r="74" spans="1:7" ht="60">
      <c r="A74" s="35">
        <v>61</v>
      </c>
      <c r="B74" s="75" t="s">
        <v>171</v>
      </c>
      <c r="C74" s="32" t="s">
        <v>99</v>
      </c>
      <c r="D74" s="186">
        <v>1</v>
      </c>
      <c r="E74" s="186">
        <v>1</v>
      </c>
      <c r="F74" s="183">
        <v>100</v>
      </c>
      <c r="G74" s="5"/>
    </row>
    <row r="75" spans="1:7" ht="105">
      <c r="A75" s="35">
        <v>62</v>
      </c>
      <c r="B75" s="75" t="s">
        <v>172</v>
      </c>
      <c r="C75" s="32" t="s">
        <v>99</v>
      </c>
      <c r="D75" s="186">
        <v>1</v>
      </c>
      <c r="E75" s="186">
        <v>1</v>
      </c>
      <c r="F75" s="183">
        <v>100</v>
      </c>
      <c r="G75" s="5"/>
    </row>
    <row r="76" spans="1:7" ht="15" customHeight="1">
      <c r="A76" s="35">
        <v>63</v>
      </c>
      <c r="B76" s="259" t="s">
        <v>100</v>
      </c>
      <c r="C76" s="259"/>
      <c r="D76" s="259"/>
      <c r="E76" s="259"/>
      <c r="F76" s="259"/>
      <c r="G76" s="259"/>
    </row>
    <row r="77" spans="1:7" ht="60">
      <c r="A77" s="35">
        <v>64</v>
      </c>
      <c r="B77" s="75" t="s">
        <v>173</v>
      </c>
      <c r="C77" s="32" t="s">
        <v>101</v>
      </c>
      <c r="D77" s="186">
        <v>1</v>
      </c>
      <c r="E77" s="186">
        <v>0</v>
      </c>
      <c r="F77" s="183">
        <v>0</v>
      </c>
      <c r="G77" s="32" t="s">
        <v>260</v>
      </c>
    </row>
    <row r="78" spans="1:7" ht="120">
      <c r="A78" s="35">
        <v>65</v>
      </c>
      <c r="B78" s="75" t="s">
        <v>174</v>
      </c>
      <c r="C78" s="32" t="s">
        <v>98</v>
      </c>
      <c r="D78" s="186">
        <v>700</v>
      </c>
      <c r="E78" s="186">
        <v>1000</v>
      </c>
      <c r="F78" s="183">
        <v>142</v>
      </c>
      <c r="G78" s="5"/>
    </row>
    <row r="79" spans="1:7" ht="60">
      <c r="A79" s="35">
        <v>66</v>
      </c>
      <c r="B79" s="75" t="s">
        <v>175</v>
      </c>
      <c r="C79" s="32" t="s">
        <v>101</v>
      </c>
      <c r="D79" s="186">
        <v>1</v>
      </c>
      <c r="E79" s="186">
        <v>1</v>
      </c>
      <c r="F79" s="183">
        <v>100</v>
      </c>
      <c r="G79" s="5"/>
    </row>
    <row r="80" spans="1:7" ht="29.25" customHeight="1">
      <c r="A80" s="35">
        <v>67</v>
      </c>
      <c r="B80" s="260" t="s">
        <v>202</v>
      </c>
      <c r="C80" s="260"/>
      <c r="D80" s="260"/>
      <c r="E80" s="260"/>
      <c r="F80" s="260"/>
      <c r="G80" s="260"/>
    </row>
    <row r="81" spans="1:7" ht="28.5" customHeight="1">
      <c r="A81" s="35">
        <v>68</v>
      </c>
      <c r="B81" s="256" t="s">
        <v>187</v>
      </c>
      <c r="C81" s="256"/>
      <c r="D81" s="256"/>
      <c r="E81" s="256"/>
      <c r="F81" s="256"/>
      <c r="G81" s="256"/>
    </row>
    <row r="82" spans="1:7" ht="22.5" customHeight="1">
      <c r="A82" s="35">
        <v>69</v>
      </c>
      <c r="B82" s="259" t="s">
        <v>194</v>
      </c>
      <c r="C82" s="259"/>
      <c r="D82" s="259"/>
      <c r="E82" s="259"/>
      <c r="F82" s="259"/>
      <c r="G82" s="259"/>
    </row>
    <row r="83" spans="1:7" ht="105">
      <c r="A83" s="35">
        <v>70</v>
      </c>
      <c r="B83" s="75" t="s">
        <v>176</v>
      </c>
      <c r="C83" s="32" t="s">
        <v>102</v>
      </c>
      <c r="D83" s="188">
        <v>0</v>
      </c>
      <c r="E83" s="188">
        <v>7</v>
      </c>
      <c r="F83" s="161"/>
      <c r="G83" s="5"/>
    </row>
    <row r="84" spans="1:7" ht="90">
      <c r="A84" s="35">
        <v>71</v>
      </c>
      <c r="B84" s="75" t="s">
        <v>177</v>
      </c>
      <c r="C84" s="32" t="s">
        <v>93</v>
      </c>
      <c r="D84" s="186">
        <v>0</v>
      </c>
      <c r="E84" s="186">
        <v>15</v>
      </c>
      <c r="F84" s="161"/>
      <c r="G84" s="5"/>
    </row>
    <row r="85" spans="1:7" ht="24.75" customHeight="1">
      <c r="A85" s="35">
        <v>72</v>
      </c>
      <c r="B85" s="259" t="s">
        <v>104</v>
      </c>
      <c r="C85" s="259"/>
      <c r="D85" s="259"/>
      <c r="E85" s="259"/>
      <c r="F85" s="259"/>
      <c r="G85" s="259"/>
    </row>
    <row r="86" spans="1:7" ht="105">
      <c r="A86" s="35">
        <v>73</v>
      </c>
      <c r="B86" s="75" t="s">
        <v>178</v>
      </c>
      <c r="C86" s="32" t="s">
        <v>93</v>
      </c>
      <c r="D86" s="186">
        <v>0</v>
      </c>
      <c r="E86" s="186">
        <v>1</v>
      </c>
      <c r="F86" s="183"/>
      <c r="G86" s="5"/>
    </row>
    <row r="87" spans="1:7" ht="75">
      <c r="A87" s="35">
        <v>74</v>
      </c>
      <c r="B87" s="75" t="s">
        <v>179</v>
      </c>
      <c r="C87" s="32" t="s">
        <v>93</v>
      </c>
      <c r="D87" s="186">
        <v>0</v>
      </c>
      <c r="E87" s="186">
        <v>2</v>
      </c>
      <c r="F87" s="183"/>
      <c r="G87" s="5"/>
    </row>
    <row r="88" spans="1:7" ht="90">
      <c r="A88" s="35">
        <v>75</v>
      </c>
      <c r="B88" s="75" t="s">
        <v>180</v>
      </c>
      <c r="C88" s="32" t="s">
        <v>93</v>
      </c>
      <c r="D88" s="186">
        <v>0</v>
      </c>
      <c r="E88" s="186">
        <v>4</v>
      </c>
      <c r="F88" s="183"/>
      <c r="G88" s="5"/>
    </row>
    <row r="89" spans="1:7" ht="105">
      <c r="A89" s="35">
        <v>76</v>
      </c>
      <c r="B89" s="75" t="s">
        <v>181</v>
      </c>
      <c r="C89" s="32" t="s">
        <v>101</v>
      </c>
      <c r="D89" s="186">
        <v>0</v>
      </c>
      <c r="E89" s="186">
        <v>0</v>
      </c>
      <c r="F89" s="183"/>
      <c r="G89" s="5"/>
    </row>
    <row r="90" spans="1:7" ht="25.5" customHeight="1">
      <c r="A90" s="35">
        <v>77</v>
      </c>
      <c r="B90" s="259" t="s">
        <v>105</v>
      </c>
      <c r="C90" s="259"/>
      <c r="D90" s="259"/>
      <c r="E90" s="259"/>
      <c r="F90" s="259"/>
      <c r="G90" s="259"/>
    </row>
    <row r="91" spans="1:7" ht="90">
      <c r="A91" s="35">
        <v>78</v>
      </c>
      <c r="B91" s="75" t="s">
        <v>182</v>
      </c>
      <c r="C91" s="32" t="s">
        <v>102</v>
      </c>
      <c r="D91" s="186">
        <v>0</v>
      </c>
      <c r="E91" s="186">
        <v>0</v>
      </c>
      <c r="F91" s="183">
        <v>100</v>
      </c>
      <c r="G91" s="5"/>
    </row>
    <row r="92" spans="1:7" ht="75">
      <c r="A92" s="35">
        <v>79</v>
      </c>
      <c r="B92" s="75" t="s">
        <v>201</v>
      </c>
      <c r="C92" s="32" t="s">
        <v>93</v>
      </c>
      <c r="D92" s="186">
        <v>0</v>
      </c>
      <c r="E92" s="186">
        <v>0</v>
      </c>
      <c r="F92" s="183">
        <v>100</v>
      </c>
      <c r="G92" s="5"/>
    </row>
    <row r="100" ht="12" customHeight="1"/>
  </sheetData>
  <mergeCells count="48">
    <mergeCell ref="G12:G13"/>
    <mergeCell ref="A10:G10"/>
    <mergeCell ref="B11:F11"/>
    <mergeCell ref="B6:F6"/>
    <mergeCell ref="B8:F8"/>
    <mergeCell ref="B12:B13"/>
    <mergeCell ref="C12:C13"/>
    <mergeCell ref="F12:F13"/>
    <mergeCell ref="A7:F7"/>
    <mergeCell ref="D12:E12"/>
    <mergeCell ref="A12:A13"/>
    <mergeCell ref="B76:G76"/>
    <mergeCell ref="B54:G54"/>
    <mergeCell ref="B30:G30"/>
    <mergeCell ref="B32:G32"/>
    <mergeCell ref="B34:G34"/>
    <mergeCell ref="B53:G53"/>
    <mergeCell ref="B52:G52"/>
    <mergeCell ref="B48:G48"/>
    <mergeCell ref="B36:G36"/>
    <mergeCell ref="B47:G47"/>
    <mergeCell ref="B73:G73"/>
    <mergeCell ref="B69:G69"/>
    <mergeCell ref="B64:G64"/>
    <mergeCell ref="B62:G62"/>
    <mergeCell ref="B63:G63"/>
    <mergeCell ref="B44:G44"/>
    <mergeCell ref="B90:G90"/>
    <mergeCell ref="B82:G82"/>
    <mergeCell ref="B81:G81"/>
    <mergeCell ref="B80:G80"/>
    <mergeCell ref="B85:G85"/>
    <mergeCell ref="B9:F9"/>
    <mergeCell ref="B23:G23"/>
    <mergeCell ref="B25:G25"/>
    <mergeCell ref="B26:G26"/>
    <mergeCell ref="B59:G59"/>
    <mergeCell ref="B27:G27"/>
    <mergeCell ref="B58:G58"/>
    <mergeCell ref="B38:G38"/>
    <mergeCell ref="B57:G57"/>
    <mergeCell ref="B21:G21"/>
    <mergeCell ref="B19:G19"/>
    <mergeCell ref="B14:G14"/>
    <mergeCell ref="B15:G15"/>
    <mergeCell ref="B16:G16"/>
    <mergeCell ref="B40:G40"/>
    <mergeCell ref="B39:G39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269" t="s">
        <v>213</v>
      </c>
      <c r="B1" s="269"/>
      <c r="C1" s="269"/>
      <c r="D1" s="269"/>
      <c r="E1" s="269"/>
      <c r="F1" s="269"/>
    </row>
    <row r="2" spans="1:6" ht="15.75">
      <c r="A2" s="269" t="s">
        <v>214</v>
      </c>
      <c r="B2" s="269"/>
      <c r="C2" s="269"/>
      <c r="D2" s="269"/>
      <c r="E2" s="269"/>
      <c r="F2" s="269"/>
    </row>
    <row r="3" spans="1:6" ht="15.75">
      <c r="A3" s="269" t="s">
        <v>215</v>
      </c>
      <c r="B3" s="269"/>
      <c r="C3" s="269"/>
      <c r="D3" s="269"/>
      <c r="E3" s="269"/>
      <c r="F3" s="269"/>
    </row>
    <row r="4" spans="1:6" ht="15.75">
      <c r="A4" s="82"/>
    </row>
    <row r="5" spans="1:6">
      <c r="A5" s="247" t="s">
        <v>0</v>
      </c>
      <c r="B5" s="248" t="s">
        <v>1</v>
      </c>
      <c r="C5" s="248" t="s">
        <v>216</v>
      </c>
      <c r="D5" s="248"/>
      <c r="E5" s="248"/>
      <c r="F5" s="248" t="s">
        <v>218</v>
      </c>
    </row>
    <row r="6" spans="1:6">
      <c r="A6" s="247"/>
      <c r="B6" s="248"/>
      <c r="C6" s="11" t="s">
        <v>209</v>
      </c>
      <c r="D6" s="38" t="s">
        <v>217</v>
      </c>
      <c r="E6" s="38" t="s">
        <v>53</v>
      </c>
      <c r="F6" s="248"/>
    </row>
    <row r="7" spans="1:6">
      <c r="A7" s="18">
        <v>1</v>
      </c>
      <c r="B7" s="65" t="s">
        <v>5</v>
      </c>
      <c r="C7" s="54">
        <f>SUM(C8:C11)</f>
        <v>1935</v>
      </c>
      <c r="D7" s="54">
        <f>SUM(D8:D11)</f>
        <v>193.44</v>
      </c>
      <c r="E7" s="54">
        <f>D7*100/C7</f>
        <v>9.9968992248062012</v>
      </c>
      <c r="F7" s="18"/>
    </row>
    <row r="8" spans="1:6">
      <c r="A8" s="18">
        <v>2</v>
      </c>
      <c r="B8" s="66" t="s">
        <v>6</v>
      </c>
      <c r="C8" s="55">
        <f>C13+C18</f>
        <v>0</v>
      </c>
      <c r="D8" s="55">
        <v>0</v>
      </c>
      <c r="E8" s="54"/>
      <c r="F8" s="18"/>
    </row>
    <row r="9" spans="1:6">
      <c r="A9" s="18">
        <v>3</v>
      </c>
      <c r="B9" s="66" t="s">
        <v>7</v>
      </c>
      <c r="C9" s="55">
        <f>C14+C19</f>
        <v>0</v>
      </c>
      <c r="D9" s="55">
        <v>0</v>
      </c>
      <c r="E9" s="54"/>
      <c r="F9" s="18"/>
    </row>
    <row r="10" spans="1:6">
      <c r="A10" s="18">
        <v>4</v>
      </c>
      <c r="B10" s="66" t="s">
        <v>8</v>
      </c>
      <c r="C10" s="55">
        <f>C15+C20</f>
        <v>1935</v>
      </c>
      <c r="D10" s="55">
        <f>D15+D20</f>
        <v>193.44</v>
      </c>
      <c r="E10" s="54">
        <f>D10*100/C10</f>
        <v>9.9968992248062012</v>
      </c>
      <c r="F10" s="18"/>
    </row>
    <row r="11" spans="1:6">
      <c r="A11" s="18">
        <v>5</v>
      </c>
      <c r="B11" s="66" t="s">
        <v>9</v>
      </c>
      <c r="C11" s="55">
        <f>C16+C21</f>
        <v>0</v>
      </c>
      <c r="D11" s="55">
        <v>0</v>
      </c>
      <c r="E11" s="54"/>
      <c r="F11" s="18"/>
    </row>
    <row r="12" spans="1:6">
      <c r="A12" s="18">
        <v>6</v>
      </c>
      <c r="B12" s="65" t="s">
        <v>72</v>
      </c>
      <c r="C12" s="55">
        <f>SUM(C13:C16)</f>
        <v>0</v>
      </c>
      <c r="D12" s="55">
        <v>0</v>
      </c>
      <c r="E12" s="54"/>
      <c r="F12" s="18"/>
    </row>
    <row r="13" spans="1:6">
      <c r="A13" s="18">
        <v>7</v>
      </c>
      <c r="B13" s="66" t="s">
        <v>6</v>
      </c>
      <c r="C13" s="55">
        <v>0</v>
      </c>
      <c r="D13" s="55">
        <v>0</v>
      </c>
      <c r="E13" s="54"/>
      <c r="F13" s="18"/>
    </row>
    <row r="14" spans="1:6">
      <c r="A14" s="18">
        <v>8</v>
      </c>
      <c r="B14" s="66" t="s">
        <v>7</v>
      </c>
      <c r="C14" s="55">
        <f>C56</f>
        <v>0</v>
      </c>
      <c r="D14" s="55">
        <f>D56</f>
        <v>0</v>
      </c>
      <c r="E14" s="54"/>
      <c r="F14" s="18"/>
    </row>
    <row r="15" spans="1:6">
      <c r="A15" s="18">
        <v>9</v>
      </c>
      <c r="B15" s="66" t="s">
        <v>8</v>
      </c>
      <c r="C15" s="55">
        <f>C57</f>
        <v>0</v>
      </c>
      <c r="D15" s="55">
        <f>D57</f>
        <v>0</v>
      </c>
      <c r="E15" s="54"/>
      <c r="F15" s="18"/>
    </row>
    <row r="16" spans="1:6">
      <c r="A16" s="18">
        <v>10</v>
      </c>
      <c r="B16" s="66" t="s">
        <v>9</v>
      </c>
      <c r="C16" s="55">
        <v>0</v>
      </c>
      <c r="D16" s="55">
        <v>0</v>
      </c>
      <c r="E16" s="54"/>
      <c r="F16" s="18"/>
    </row>
    <row r="17" spans="1:6">
      <c r="A17" s="18">
        <v>11</v>
      </c>
      <c r="B17" s="65" t="s">
        <v>73</v>
      </c>
      <c r="C17" s="54">
        <f>SUM(C18:C21)</f>
        <v>1935</v>
      </c>
      <c r="D17" s="54">
        <f>SUM(D18:D21)</f>
        <v>193.44</v>
      </c>
      <c r="E17" s="54">
        <f>D17*100/C17</f>
        <v>9.9968992248062012</v>
      </c>
      <c r="F17" s="18"/>
    </row>
    <row r="18" spans="1:6">
      <c r="A18" s="18">
        <v>12</v>
      </c>
      <c r="B18" s="66" t="s">
        <v>6</v>
      </c>
      <c r="C18" s="55">
        <f>C93</f>
        <v>0</v>
      </c>
      <c r="D18" s="55">
        <f>D93</f>
        <v>0</v>
      </c>
      <c r="E18" s="54"/>
      <c r="F18" s="18"/>
    </row>
    <row r="19" spans="1:6">
      <c r="A19" s="18">
        <v>13</v>
      </c>
      <c r="B19" s="66" t="s">
        <v>7</v>
      </c>
      <c r="C19" s="55">
        <v>0</v>
      </c>
      <c r="D19" s="55">
        <v>0</v>
      </c>
      <c r="E19" s="54"/>
      <c r="F19" s="18"/>
    </row>
    <row r="20" spans="1:6">
      <c r="A20" s="18">
        <v>14</v>
      </c>
      <c r="B20" s="66" t="s">
        <v>8</v>
      </c>
      <c r="C20" s="55">
        <f>C24+C38</f>
        <v>1935</v>
      </c>
      <c r="D20" s="55">
        <f>D24+D38</f>
        <v>193.44</v>
      </c>
      <c r="E20" s="54">
        <f>D20*100/C20</f>
        <v>9.9968992248062012</v>
      </c>
      <c r="F20" s="18"/>
    </row>
    <row r="21" spans="1:6">
      <c r="A21" s="18">
        <v>15</v>
      </c>
      <c r="B21" s="66" t="s">
        <v>9</v>
      </c>
      <c r="C21" s="55">
        <v>0</v>
      </c>
      <c r="D21" s="55">
        <v>0</v>
      </c>
      <c r="E21" s="54"/>
      <c r="F21" s="18"/>
    </row>
    <row r="22" spans="1:6" ht="32.25" customHeight="1">
      <c r="A22" s="18">
        <v>16</v>
      </c>
      <c r="B22" s="270" t="s">
        <v>189</v>
      </c>
      <c r="C22" s="271"/>
      <c r="D22" s="271"/>
      <c r="E22" s="271"/>
      <c r="F22" s="272"/>
    </row>
    <row r="23" spans="1:6">
      <c r="A23" s="18">
        <v>17</v>
      </c>
      <c r="B23" s="67" t="s">
        <v>14</v>
      </c>
      <c r="C23" s="28">
        <f>C24</f>
        <v>761.2</v>
      </c>
      <c r="D23" s="28">
        <f>D24</f>
        <v>72.957999999999998</v>
      </c>
      <c r="E23" s="28">
        <f>D23*100/C23</f>
        <v>9.5846032580136615</v>
      </c>
      <c r="F23" s="18"/>
    </row>
    <row r="24" spans="1:6">
      <c r="A24" s="18">
        <v>18</v>
      </c>
      <c r="B24" s="68" t="s">
        <v>8</v>
      </c>
      <c r="C24" s="29">
        <f>C25</f>
        <v>761.2</v>
      </c>
      <c r="D24" s="29">
        <f>D25</f>
        <v>72.957999999999998</v>
      </c>
      <c r="E24" s="28">
        <f t="shared" ref="E24:E35" si="0">D24*100/C24</f>
        <v>9.5846032580136615</v>
      </c>
      <c r="F24" s="18"/>
    </row>
    <row r="25" spans="1:6">
      <c r="A25" s="18">
        <v>19</v>
      </c>
      <c r="B25" s="69" t="s">
        <v>15</v>
      </c>
      <c r="C25" s="76">
        <f>SUM(C27:C35)</f>
        <v>761.2</v>
      </c>
      <c r="D25" s="76">
        <f>SUM(D27:D35)</f>
        <v>72.957999999999998</v>
      </c>
      <c r="E25" s="28">
        <f t="shared" si="0"/>
        <v>9.5846032580136615</v>
      </c>
      <c r="F25" s="46"/>
    </row>
    <row r="26" spans="1:6">
      <c r="A26" s="18">
        <v>20</v>
      </c>
      <c r="B26" s="70" t="s">
        <v>8</v>
      </c>
      <c r="C26" s="85">
        <f>C27+C28+C29+C30+C31+C32+C33+C34+C35</f>
        <v>761.2</v>
      </c>
      <c r="D26" s="76">
        <f>D27+D28+D29+D30+D31+D32+D33+D34+D35</f>
        <v>72.957999999999998</v>
      </c>
      <c r="E26" s="84">
        <f t="shared" si="0"/>
        <v>9.5846032580136615</v>
      </c>
      <c r="F26" s="63"/>
    </row>
    <row r="27" spans="1:6" ht="60.75" customHeight="1">
      <c r="A27" s="18">
        <v>21</v>
      </c>
      <c r="B27" s="66" t="s">
        <v>37</v>
      </c>
      <c r="C27" s="76">
        <v>20</v>
      </c>
      <c r="D27" s="76">
        <v>0</v>
      </c>
      <c r="E27" s="84">
        <f t="shared" si="0"/>
        <v>0</v>
      </c>
      <c r="F27" s="39"/>
    </row>
    <row r="28" spans="1:6" ht="45.75" customHeight="1">
      <c r="A28" s="18">
        <v>22</v>
      </c>
      <c r="B28" s="66" t="s">
        <v>27</v>
      </c>
      <c r="C28" s="76">
        <v>54.98</v>
      </c>
      <c r="D28" s="76">
        <v>0</v>
      </c>
      <c r="E28" s="84">
        <f t="shared" si="0"/>
        <v>0</v>
      </c>
      <c r="F28" s="19"/>
    </row>
    <row r="29" spans="1:6" ht="75" customHeight="1">
      <c r="A29" s="18">
        <v>23</v>
      </c>
      <c r="B29" s="66" t="s">
        <v>36</v>
      </c>
      <c r="C29" s="76">
        <v>22.02</v>
      </c>
      <c r="D29" s="76">
        <v>12.845000000000001</v>
      </c>
      <c r="E29" s="84">
        <f t="shared" si="0"/>
        <v>58.333333333333336</v>
      </c>
      <c r="F29" s="19" t="s">
        <v>220</v>
      </c>
    </row>
    <row r="30" spans="1:6" ht="45" customHeight="1">
      <c r="A30" s="18">
        <v>24</v>
      </c>
      <c r="B30" s="66" t="s">
        <v>43</v>
      </c>
      <c r="C30" s="76">
        <v>331.2</v>
      </c>
      <c r="D30" s="76">
        <v>50.113</v>
      </c>
      <c r="E30" s="84">
        <f t="shared" si="0"/>
        <v>15.130736714975846</v>
      </c>
      <c r="F30" s="19" t="s">
        <v>226</v>
      </c>
    </row>
    <row r="31" spans="1:6" ht="61.5" customHeight="1">
      <c r="A31" s="18">
        <v>25</v>
      </c>
      <c r="B31" s="66" t="s">
        <v>47</v>
      </c>
      <c r="C31" s="76">
        <v>70</v>
      </c>
      <c r="D31" s="76">
        <v>0</v>
      </c>
      <c r="E31" s="84">
        <f t="shared" si="0"/>
        <v>0</v>
      </c>
      <c r="F31" s="19" t="s">
        <v>219</v>
      </c>
    </row>
    <row r="32" spans="1:6" ht="46.5" customHeight="1">
      <c r="A32" s="18">
        <v>26</v>
      </c>
      <c r="B32" s="66" t="s">
        <v>50</v>
      </c>
      <c r="C32" s="76">
        <v>36</v>
      </c>
      <c r="D32" s="76">
        <v>0</v>
      </c>
      <c r="E32" s="84">
        <f t="shared" si="0"/>
        <v>0</v>
      </c>
      <c r="F32" s="19" t="s">
        <v>219</v>
      </c>
    </row>
    <row r="33" spans="1:6" ht="61.5" customHeight="1">
      <c r="A33" s="18">
        <v>27</v>
      </c>
      <c r="B33" s="66" t="s">
        <v>49</v>
      </c>
      <c r="C33" s="76">
        <v>0</v>
      </c>
      <c r="D33" s="76">
        <v>0</v>
      </c>
      <c r="E33" s="84">
        <v>0</v>
      </c>
      <c r="F33" s="19"/>
    </row>
    <row r="34" spans="1:6" ht="51.75" customHeight="1">
      <c r="A34" s="18">
        <v>28</v>
      </c>
      <c r="B34" s="66" t="s">
        <v>48</v>
      </c>
      <c r="C34" s="29">
        <v>217</v>
      </c>
      <c r="D34" s="29">
        <v>0</v>
      </c>
      <c r="E34" s="28">
        <f t="shared" si="0"/>
        <v>0</v>
      </c>
      <c r="F34" s="27" t="s">
        <v>225</v>
      </c>
    </row>
    <row r="35" spans="1:6" ht="46.5" customHeight="1">
      <c r="A35" s="18">
        <v>29</v>
      </c>
      <c r="B35" s="66" t="s">
        <v>28</v>
      </c>
      <c r="C35" s="29">
        <v>10</v>
      </c>
      <c r="D35" s="29">
        <v>10</v>
      </c>
      <c r="E35" s="28">
        <f t="shared" si="0"/>
        <v>100</v>
      </c>
      <c r="F35" s="19"/>
    </row>
    <row r="36" spans="1:6">
      <c r="A36" s="18">
        <v>31</v>
      </c>
      <c r="B36" s="270" t="s">
        <v>131</v>
      </c>
      <c r="C36" s="271"/>
      <c r="D36" s="271"/>
      <c r="E36" s="271"/>
      <c r="F36" s="272"/>
    </row>
    <row r="37" spans="1:6" ht="15" customHeight="1">
      <c r="A37" s="18">
        <v>32</v>
      </c>
      <c r="B37" s="65" t="s">
        <v>16</v>
      </c>
      <c r="C37" s="83">
        <f>C38</f>
        <v>1173.8</v>
      </c>
      <c r="D37" s="83">
        <f>D38</f>
        <v>120.482</v>
      </c>
      <c r="E37" s="83">
        <f>D37*100/C37</f>
        <v>10.264269892656332</v>
      </c>
      <c r="F37" s="62"/>
    </row>
    <row r="38" spans="1:6">
      <c r="A38" s="18">
        <v>33</v>
      </c>
      <c r="B38" s="66" t="s">
        <v>8</v>
      </c>
      <c r="C38" s="58">
        <f>C39</f>
        <v>1173.8</v>
      </c>
      <c r="D38" s="58">
        <f>D39</f>
        <v>120.482</v>
      </c>
      <c r="E38" s="83">
        <f t="shared" ref="E38:E48" si="1">D38*100/C38</f>
        <v>10.264269892656332</v>
      </c>
      <c r="F38" s="18"/>
    </row>
    <row r="39" spans="1:6" ht="15.75" customHeight="1">
      <c r="A39" s="18">
        <v>34</v>
      </c>
      <c r="B39" s="69" t="s">
        <v>15</v>
      </c>
      <c r="C39" s="58">
        <f>SUM(C41:C49)</f>
        <v>1173.8</v>
      </c>
      <c r="D39" s="58">
        <f>SUM(D41:D49)</f>
        <v>120.482</v>
      </c>
      <c r="E39" s="83">
        <f t="shared" si="1"/>
        <v>10.264269892656332</v>
      </c>
      <c r="F39" s="46"/>
    </row>
    <row r="40" spans="1:6">
      <c r="A40" s="18">
        <v>35</v>
      </c>
      <c r="B40" s="71" t="s">
        <v>8</v>
      </c>
      <c r="C40" s="58">
        <f>C41+C42+C43+C44+C45+C46+C47+C48+C49</f>
        <v>1173.8</v>
      </c>
      <c r="D40" s="58">
        <f>D41+D42+D43+D44+D45+D46+D47+D48+D49</f>
        <v>120.482</v>
      </c>
      <c r="E40" s="83">
        <f t="shared" si="1"/>
        <v>10.264269892656332</v>
      </c>
      <c r="F40" s="46"/>
    </row>
    <row r="41" spans="1:6" ht="60.75" customHeight="1">
      <c r="A41" s="18">
        <v>36</v>
      </c>
      <c r="B41" s="72" t="s">
        <v>44</v>
      </c>
      <c r="C41" s="58">
        <v>0</v>
      </c>
      <c r="D41" s="58">
        <v>0</v>
      </c>
      <c r="E41" s="83">
        <v>0</v>
      </c>
      <c r="F41" s="19"/>
    </row>
    <row r="42" spans="1:6" ht="61.5" customHeight="1">
      <c r="A42" s="18">
        <v>37</v>
      </c>
      <c r="B42" s="66" t="s">
        <v>45</v>
      </c>
      <c r="C42" s="58">
        <v>20</v>
      </c>
      <c r="D42" s="58">
        <v>0</v>
      </c>
      <c r="E42" s="83">
        <f t="shared" si="1"/>
        <v>0</v>
      </c>
      <c r="F42" s="19" t="s">
        <v>222</v>
      </c>
    </row>
    <row r="43" spans="1:6" ht="60" customHeight="1">
      <c r="A43" s="18">
        <v>38</v>
      </c>
      <c r="B43" s="66" t="s">
        <v>46</v>
      </c>
      <c r="C43" s="58">
        <v>18.8</v>
      </c>
      <c r="D43" s="58">
        <v>0</v>
      </c>
      <c r="E43" s="83">
        <f t="shared" si="1"/>
        <v>0</v>
      </c>
      <c r="F43" s="19" t="s">
        <v>221</v>
      </c>
    </row>
    <row r="44" spans="1:6" ht="60" customHeight="1">
      <c r="A44" s="18">
        <v>39</v>
      </c>
      <c r="B44" s="66" t="s">
        <v>38</v>
      </c>
      <c r="C44" s="58">
        <v>850</v>
      </c>
      <c r="D44" s="58">
        <v>26.382999999999999</v>
      </c>
      <c r="E44" s="83">
        <f t="shared" si="1"/>
        <v>3.1038823529411763</v>
      </c>
      <c r="F44" s="19" t="s">
        <v>223</v>
      </c>
    </row>
    <row r="45" spans="1:6" ht="39" customHeight="1">
      <c r="A45" s="18">
        <v>40</v>
      </c>
      <c r="B45" s="66" t="s">
        <v>51</v>
      </c>
      <c r="C45" s="58">
        <v>230</v>
      </c>
      <c r="D45" s="58">
        <v>44.098999999999997</v>
      </c>
      <c r="E45" s="83">
        <f t="shared" si="1"/>
        <v>19.173478260869565</v>
      </c>
      <c r="F45" s="19" t="s">
        <v>224</v>
      </c>
    </row>
    <row r="46" spans="1:6" ht="45.75" customHeight="1">
      <c r="A46" s="18">
        <v>41</v>
      </c>
      <c r="B46" s="66" t="s">
        <v>29</v>
      </c>
      <c r="C46" s="58">
        <v>0</v>
      </c>
      <c r="D46" s="58">
        <v>0</v>
      </c>
      <c r="E46" s="83"/>
      <c r="F46" s="19"/>
    </row>
    <row r="47" spans="1:6" ht="58.5" customHeight="1">
      <c r="A47" s="18">
        <v>42</v>
      </c>
      <c r="B47" s="66" t="s">
        <v>30</v>
      </c>
      <c r="C47" s="58">
        <v>0</v>
      </c>
      <c r="D47" s="58">
        <v>0</v>
      </c>
      <c r="E47" s="83"/>
      <c r="F47" s="19"/>
    </row>
    <row r="48" spans="1:6" ht="60" customHeight="1">
      <c r="A48" s="18">
        <v>43</v>
      </c>
      <c r="B48" s="66" t="s">
        <v>31</v>
      </c>
      <c r="C48" s="58">
        <v>55</v>
      </c>
      <c r="D48" s="58">
        <v>50</v>
      </c>
      <c r="E48" s="83">
        <f t="shared" si="1"/>
        <v>90.909090909090907</v>
      </c>
      <c r="F48" s="19" t="s">
        <v>224</v>
      </c>
    </row>
    <row r="49" spans="1:6" ht="45.75" customHeight="1">
      <c r="A49" s="18">
        <v>44</v>
      </c>
      <c r="B49" s="66" t="s">
        <v>32</v>
      </c>
      <c r="C49" s="58">
        <v>0</v>
      </c>
      <c r="D49" s="58">
        <v>0</v>
      </c>
      <c r="E49" s="83"/>
      <c r="F49" s="19"/>
    </row>
    <row r="50" spans="1:6" ht="30.75" hidden="1" customHeight="1">
      <c r="A50" s="18">
        <v>45</v>
      </c>
      <c r="B50" s="270" t="s">
        <v>197</v>
      </c>
      <c r="C50" s="271"/>
      <c r="D50" s="271"/>
      <c r="E50" s="271"/>
      <c r="F50" s="272"/>
    </row>
    <row r="51" spans="1:6" hidden="1">
      <c r="A51" s="18">
        <v>46</v>
      </c>
      <c r="B51" s="65" t="s">
        <v>60</v>
      </c>
      <c r="C51" s="56">
        <v>0</v>
      </c>
      <c r="D51" s="56"/>
      <c r="E51" s="56"/>
      <c r="F51" s="20"/>
    </row>
    <row r="52" spans="1:6" hidden="1">
      <c r="A52" s="18">
        <v>47</v>
      </c>
      <c r="B52" s="66" t="s">
        <v>7</v>
      </c>
      <c r="C52" s="57">
        <v>0</v>
      </c>
      <c r="D52" s="57"/>
      <c r="E52" s="57"/>
      <c r="F52" s="20"/>
    </row>
    <row r="53" spans="1:6" hidden="1">
      <c r="A53" s="18">
        <v>48</v>
      </c>
      <c r="B53" s="66" t="s">
        <v>8</v>
      </c>
      <c r="C53" s="57">
        <v>0</v>
      </c>
      <c r="D53" s="57"/>
      <c r="E53" s="57"/>
      <c r="F53" s="20"/>
    </row>
    <row r="54" spans="1:6" hidden="1">
      <c r="A54" s="18">
        <v>49</v>
      </c>
      <c r="B54" s="276" t="s">
        <v>62</v>
      </c>
      <c r="C54" s="277"/>
      <c r="D54" s="277"/>
      <c r="E54" s="277"/>
      <c r="F54" s="278"/>
    </row>
    <row r="55" spans="1:6" hidden="1">
      <c r="A55" s="18">
        <v>50</v>
      </c>
      <c r="B55" s="73" t="s">
        <v>61</v>
      </c>
      <c r="C55" s="57">
        <v>0</v>
      </c>
      <c r="D55" s="57"/>
      <c r="E55" s="57"/>
      <c r="F55" s="18"/>
    </row>
    <row r="56" spans="1:6" hidden="1">
      <c r="A56" s="18">
        <v>51</v>
      </c>
      <c r="B56" s="12" t="s">
        <v>7</v>
      </c>
      <c r="C56" s="57">
        <v>0</v>
      </c>
      <c r="D56" s="57"/>
      <c r="E56" s="57"/>
      <c r="F56" s="18"/>
    </row>
    <row r="57" spans="1:6" hidden="1">
      <c r="A57" s="18">
        <v>52</v>
      </c>
      <c r="B57" s="12" t="s">
        <v>8</v>
      </c>
      <c r="C57" s="57">
        <v>0</v>
      </c>
      <c r="D57" s="57"/>
      <c r="E57" s="57"/>
      <c r="F57" s="18"/>
    </row>
    <row r="58" spans="1:6" hidden="1">
      <c r="A58" s="18">
        <v>53</v>
      </c>
      <c r="B58" s="279" t="s">
        <v>63</v>
      </c>
      <c r="C58" s="280"/>
      <c r="D58" s="280"/>
      <c r="E58" s="280"/>
      <c r="F58" s="281"/>
    </row>
    <row r="59" spans="1:6" ht="45" hidden="1">
      <c r="A59" s="18">
        <v>54</v>
      </c>
      <c r="B59" s="66" t="s">
        <v>65</v>
      </c>
      <c r="C59" s="59">
        <f>SUM(C60:C61)</f>
        <v>0</v>
      </c>
      <c r="D59" s="59"/>
      <c r="E59" s="59"/>
      <c r="F59" s="19"/>
    </row>
    <row r="60" spans="1:6" hidden="1">
      <c r="A60" s="18">
        <v>55</v>
      </c>
      <c r="B60" s="66" t="s">
        <v>7</v>
      </c>
      <c r="C60" s="59">
        <v>0</v>
      </c>
      <c r="D60" s="59"/>
      <c r="E60" s="59"/>
      <c r="F60" s="44"/>
    </row>
    <row r="61" spans="1:6" hidden="1">
      <c r="A61" s="18">
        <v>56</v>
      </c>
      <c r="B61" s="66" t="s">
        <v>8</v>
      </c>
      <c r="C61" s="57">
        <v>0</v>
      </c>
      <c r="D61" s="57"/>
      <c r="E61" s="57"/>
      <c r="F61" s="44"/>
    </row>
    <row r="62" spans="1:6" ht="45" hidden="1">
      <c r="A62" s="18">
        <v>57</v>
      </c>
      <c r="B62" s="66" t="s">
        <v>66</v>
      </c>
      <c r="C62" s="59">
        <f>SUM(C63:C64)</f>
        <v>0</v>
      </c>
      <c r="D62" s="59"/>
      <c r="E62" s="59"/>
      <c r="F62" s="19"/>
    </row>
    <row r="63" spans="1:6" hidden="1">
      <c r="A63" s="18">
        <v>58</v>
      </c>
      <c r="B63" s="66" t="s">
        <v>7</v>
      </c>
      <c r="C63" s="59">
        <v>0</v>
      </c>
      <c r="D63" s="59"/>
      <c r="E63" s="59"/>
      <c r="F63" s="44"/>
    </row>
    <row r="64" spans="1:6" hidden="1">
      <c r="A64" s="18">
        <v>59</v>
      </c>
      <c r="B64" s="66" t="s">
        <v>8</v>
      </c>
      <c r="C64" s="57">
        <v>0</v>
      </c>
      <c r="D64" s="57"/>
      <c r="E64" s="57"/>
      <c r="F64" s="44"/>
    </row>
    <row r="65" spans="1:6" hidden="1">
      <c r="A65" s="18">
        <v>60</v>
      </c>
      <c r="B65" s="279" t="s">
        <v>64</v>
      </c>
      <c r="C65" s="280"/>
      <c r="D65" s="280"/>
      <c r="E65" s="280"/>
      <c r="F65" s="281"/>
    </row>
    <row r="66" spans="1:6" ht="45" hidden="1">
      <c r="A66" s="18">
        <v>61</v>
      </c>
      <c r="B66" s="66" t="s">
        <v>67</v>
      </c>
      <c r="C66" s="57">
        <f>SUM(C67:C68)</f>
        <v>0</v>
      </c>
      <c r="D66" s="57"/>
      <c r="E66" s="57"/>
      <c r="F66" s="19"/>
    </row>
    <row r="67" spans="1:6" hidden="1">
      <c r="A67" s="18">
        <v>62</v>
      </c>
      <c r="B67" s="66" t="s">
        <v>7</v>
      </c>
      <c r="C67" s="57">
        <v>0</v>
      </c>
      <c r="D67" s="57"/>
      <c r="E67" s="57"/>
      <c r="F67" s="44"/>
    </row>
    <row r="68" spans="1:6" hidden="1">
      <c r="A68" s="18">
        <v>63</v>
      </c>
      <c r="B68" s="66" t="s">
        <v>8</v>
      </c>
      <c r="C68" s="57">
        <v>0</v>
      </c>
      <c r="D68" s="57"/>
      <c r="E68" s="57"/>
      <c r="F68" s="44"/>
    </row>
    <row r="69" spans="1:6" ht="45" hidden="1">
      <c r="A69" s="18">
        <v>64</v>
      </c>
      <c r="B69" s="66" t="s">
        <v>68</v>
      </c>
      <c r="C69" s="57">
        <v>0</v>
      </c>
      <c r="D69" s="57"/>
      <c r="E69" s="57"/>
      <c r="F69" s="19"/>
    </row>
    <row r="70" spans="1:6" hidden="1">
      <c r="A70" s="18">
        <v>65</v>
      </c>
      <c r="B70" s="66" t="s">
        <v>7</v>
      </c>
      <c r="C70" s="57">
        <v>0</v>
      </c>
      <c r="D70" s="57"/>
      <c r="E70" s="57"/>
      <c r="F70" s="44"/>
    </row>
    <row r="71" spans="1:6" hidden="1">
      <c r="A71" s="18">
        <v>66</v>
      </c>
      <c r="B71" s="66" t="s">
        <v>8</v>
      </c>
      <c r="C71" s="57">
        <v>0</v>
      </c>
      <c r="D71" s="57"/>
      <c r="E71" s="57"/>
      <c r="F71" s="44"/>
    </row>
    <row r="72" spans="1:6" hidden="1">
      <c r="A72" s="18">
        <v>67</v>
      </c>
      <c r="B72" s="276" t="s">
        <v>69</v>
      </c>
      <c r="C72" s="280"/>
      <c r="D72" s="280"/>
      <c r="E72" s="280"/>
      <c r="F72" s="281"/>
    </row>
    <row r="73" spans="1:6" hidden="1">
      <c r="A73" s="18">
        <v>68</v>
      </c>
      <c r="B73" s="69" t="s">
        <v>15</v>
      </c>
      <c r="C73" s="58">
        <v>0</v>
      </c>
      <c r="D73" s="58"/>
      <c r="E73" s="58"/>
      <c r="F73" s="46"/>
    </row>
    <row r="74" spans="1:6" hidden="1">
      <c r="A74" s="18">
        <v>69</v>
      </c>
      <c r="B74" s="71" t="s">
        <v>8</v>
      </c>
      <c r="C74" s="58">
        <f>C73</f>
        <v>0</v>
      </c>
      <c r="D74" s="58"/>
      <c r="E74" s="58"/>
      <c r="F74" s="46"/>
    </row>
    <row r="75" spans="1:6" ht="60.75" hidden="1" customHeight="1">
      <c r="A75" s="18">
        <v>70</v>
      </c>
      <c r="B75" s="66" t="s">
        <v>58</v>
      </c>
      <c r="C75" s="57">
        <v>0</v>
      </c>
      <c r="D75" s="57"/>
      <c r="E75" s="57"/>
      <c r="F75" s="19"/>
    </row>
    <row r="76" spans="1:6" hidden="1">
      <c r="A76" s="18">
        <v>71</v>
      </c>
      <c r="B76" s="66" t="s">
        <v>59</v>
      </c>
      <c r="C76" s="57">
        <v>0</v>
      </c>
      <c r="D76" s="57"/>
      <c r="E76" s="57"/>
      <c r="F76" s="19"/>
    </row>
    <row r="77" spans="1:6" ht="30" hidden="1">
      <c r="A77" s="18">
        <v>72</v>
      </c>
      <c r="B77" s="66" t="s">
        <v>74</v>
      </c>
      <c r="C77" s="57">
        <v>0</v>
      </c>
      <c r="D77" s="57"/>
      <c r="E77" s="57"/>
      <c r="F77" s="19"/>
    </row>
    <row r="78" spans="1:6" ht="30" hidden="1">
      <c r="A78" s="18">
        <v>73</v>
      </c>
      <c r="B78" s="66" t="s">
        <v>75</v>
      </c>
      <c r="C78" s="57">
        <v>0</v>
      </c>
      <c r="D78" s="57"/>
      <c r="E78" s="57"/>
      <c r="F78" s="19"/>
    </row>
    <row r="79" spans="1:6" ht="30" hidden="1">
      <c r="A79" s="18">
        <v>74</v>
      </c>
      <c r="B79" s="66" t="s">
        <v>76</v>
      </c>
      <c r="C79" s="57">
        <v>0</v>
      </c>
      <c r="D79" s="57"/>
      <c r="E79" s="57"/>
      <c r="F79" s="19"/>
    </row>
    <row r="80" spans="1:6" ht="45" hidden="1">
      <c r="A80" s="18">
        <v>75</v>
      </c>
      <c r="B80" s="66" t="s">
        <v>77</v>
      </c>
      <c r="C80" s="57">
        <v>0</v>
      </c>
      <c r="D80" s="57"/>
      <c r="E80" s="57"/>
      <c r="F80" s="19"/>
    </row>
    <row r="81" spans="1:6" ht="45" hidden="1">
      <c r="A81" s="18">
        <v>76</v>
      </c>
      <c r="B81" s="66" t="s">
        <v>78</v>
      </c>
      <c r="C81" s="57">
        <v>0</v>
      </c>
      <c r="D81" s="57"/>
      <c r="E81" s="57"/>
      <c r="F81" s="19"/>
    </row>
    <row r="82" spans="1:6" ht="30" hidden="1">
      <c r="A82" s="18">
        <v>77</v>
      </c>
      <c r="B82" s="66" t="s">
        <v>79</v>
      </c>
      <c r="C82" s="57">
        <v>0</v>
      </c>
      <c r="D82" s="57"/>
      <c r="E82" s="57"/>
      <c r="F82" s="19"/>
    </row>
    <row r="83" spans="1:6" ht="30" hidden="1">
      <c r="A83" s="18">
        <v>78</v>
      </c>
      <c r="B83" s="66" t="s">
        <v>80</v>
      </c>
      <c r="C83" s="57">
        <v>0</v>
      </c>
      <c r="D83" s="57"/>
      <c r="E83" s="57"/>
      <c r="F83" s="19"/>
    </row>
    <row r="84" spans="1:6" ht="30" hidden="1">
      <c r="A84" s="18">
        <v>79</v>
      </c>
      <c r="B84" s="66" t="s">
        <v>81</v>
      </c>
      <c r="C84" s="57">
        <v>0</v>
      </c>
      <c r="D84" s="57"/>
      <c r="E84" s="57"/>
      <c r="F84" s="19"/>
    </row>
    <row r="85" spans="1:6" hidden="1">
      <c r="A85" s="18">
        <v>80</v>
      </c>
      <c r="B85" s="270" t="s">
        <v>199</v>
      </c>
      <c r="C85" s="271"/>
      <c r="D85" s="271"/>
      <c r="E85" s="271"/>
      <c r="F85" s="272"/>
    </row>
    <row r="86" spans="1:6" hidden="1">
      <c r="A86" s="18">
        <v>81</v>
      </c>
      <c r="B86" s="65" t="s">
        <v>84</v>
      </c>
      <c r="C86" s="57">
        <v>0</v>
      </c>
      <c r="D86" s="57"/>
      <c r="E86" s="57"/>
      <c r="F86" s="19"/>
    </row>
    <row r="87" spans="1:6" hidden="1">
      <c r="A87" s="18">
        <v>82</v>
      </c>
      <c r="B87" s="66" t="s">
        <v>8</v>
      </c>
      <c r="C87" s="57">
        <v>0</v>
      </c>
      <c r="D87" s="57"/>
      <c r="E87" s="57"/>
      <c r="F87" s="19"/>
    </row>
    <row r="88" spans="1:6" hidden="1">
      <c r="A88" s="18">
        <v>83</v>
      </c>
      <c r="B88" s="69" t="s">
        <v>15</v>
      </c>
      <c r="C88" s="58">
        <v>0</v>
      </c>
      <c r="D88" s="58"/>
      <c r="E88" s="58"/>
      <c r="F88" s="47"/>
    </row>
    <row r="89" spans="1:6" hidden="1">
      <c r="A89" s="18">
        <v>84</v>
      </c>
      <c r="B89" s="71" t="s">
        <v>8</v>
      </c>
      <c r="C89" s="58">
        <v>0</v>
      </c>
      <c r="D89" s="58"/>
      <c r="E89" s="58"/>
      <c r="F89" s="47"/>
    </row>
    <row r="90" spans="1:6" ht="30" hidden="1">
      <c r="A90" s="18">
        <v>85</v>
      </c>
      <c r="B90" s="66" t="s">
        <v>85</v>
      </c>
      <c r="C90" s="57">
        <v>0</v>
      </c>
      <c r="D90" s="57"/>
      <c r="E90" s="57"/>
      <c r="F90" s="19"/>
    </row>
    <row r="91" spans="1:6" hidden="1">
      <c r="A91" s="18">
        <v>86</v>
      </c>
      <c r="B91" s="270" t="s">
        <v>196</v>
      </c>
      <c r="C91" s="271"/>
      <c r="D91" s="271"/>
      <c r="E91" s="271"/>
      <c r="F91" s="272"/>
    </row>
    <row r="92" spans="1:6" hidden="1">
      <c r="A92" s="18">
        <v>87</v>
      </c>
      <c r="B92" s="65" t="s">
        <v>89</v>
      </c>
      <c r="C92" s="57">
        <v>0</v>
      </c>
      <c r="D92" s="57"/>
      <c r="E92" s="57"/>
      <c r="F92" s="13"/>
    </row>
    <row r="93" spans="1:6" hidden="1">
      <c r="A93" s="18">
        <v>88</v>
      </c>
      <c r="B93" s="72" t="s">
        <v>6</v>
      </c>
      <c r="C93" s="57">
        <v>0</v>
      </c>
      <c r="D93" s="57"/>
      <c r="E93" s="57"/>
      <c r="F93" s="13"/>
    </row>
    <row r="94" spans="1:6" hidden="1">
      <c r="A94" s="18">
        <v>89</v>
      </c>
      <c r="B94" s="72" t="s">
        <v>87</v>
      </c>
      <c r="C94" s="57">
        <v>0</v>
      </c>
      <c r="D94" s="57"/>
      <c r="E94" s="57"/>
      <c r="F94" s="13"/>
    </row>
    <row r="95" spans="1:6" hidden="1">
      <c r="A95" s="18">
        <v>90</v>
      </c>
      <c r="B95" s="31" t="s">
        <v>88</v>
      </c>
      <c r="C95" s="57">
        <v>0</v>
      </c>
      <c r="D95" s="57"/>
      <c r="E95" s="57"/>
      <c r="F95" s="5"/>
    </row>
    <row r="96" spans="1:6" hidden="1">
      <c r="A96" s="18">
        <v>91</v>
      </c>
      <c r="B96" s="31" t="s">
        <v>186</v>
      </c>
      <c r="C96" s="60">
        <v>0</v>
      </c>
      <c r="D96" s="60"/>
      <c r="E96" s="60"/>
      <c r="F96" s="19"/>
    </row>
    <row r="97" spans="1:6" hidden="1">
      <c r="A97" s="18">
        <v>92</v>
      </c>
      <c r="B97" s="31" t="s">
        <v>6</v>
      </c>
      <c r="C97" s="60">
        <v>0</v>
      </c>
      <c r="D97" s="60"/>
      <c r="E97" s="60"/>
      <c r="F97" s="19"/>
    </row>
    <row r="98" spans="1:6" ht="30" hidden="1">
      <c r="A98" s="18">
        <v>93</v>
      </c>
      <c r="B98" s="31" t="s">
        <v>184</v>
      </c>
      <c r="C98" s="60">
        <v>0</v>
      </c>
      <c r="D98" s="60"/>
      <c r="E98" s="60"/>
      <c r="F98" s="43"/>
    </row>
    <row r="99" spans="1:6" hidden="1">
      <c r="A99" s="18">
        <v>94</v>
      </c>
      <c r="B99" s="270" t="s">
        <v>200</v>
      </c>
      <c r="C99" s="271"/>
      <c r="D99" s="271"/>
      <c r="E99" s="271"/>
      <c r="F99" s="272"/>
    </row>
    <row r="100" spans="1:6" hidden="1">
      <c r="A100" s="18">
        <v>95</v>
      </c>
      <c r="B100" s="69" t="s">
        <v>183</v>
      </c>
      <c r="C100" s="57">
        <v>0</v>
      </c>
      <c r="D100" s="57"/>
      <c r="E100" s="57"/>
      <c r="F100" s="43"/>
    </row>
    <row r="101" spans="1:6" hidden="1">
      <c r="A101" s="18">
        <v>96</v>
      </c>
      <c r="B101" s="31" t="s">
        <v>6</v>
      </c>
      <c r="C101" s="60">
        <v>0</v>
      </c>
      <c r="D101" s="60"/>
      <c r="E101" s="60"/>
      <c r="F101" s="43"/>
    </row>
    <row r="102" spans="1:6" hidden="1">
      <c r="A102" s="18">
        <v>97</v>
      </c>
      <c r="B102" s="31" t="s">
        <v>87</v>
      </c>
      <c r="C102" s="60">
        <v>0</v>
      </c>
      <c r="D102" s="60"/>
      <c r="E102" s="60"/>
      <c r="F102" s="43"/>
    </row>
    <row r="103" spans="1:6" hidden="1">
      <c r="A103" s="18">
        <v>98</v>
      </c>
      <c r="B103" s="31" t="s">
        <v>8</v>
      </c>
      <c r="C103" s="60">
        <v>0</v>
      </c>
      <c r="D103" s="60"/>
      <c r="E103" s="60"/>
      <c r="F103" s="43"/>
    </row>
    <row r="104" spans="1:6" hidden="1">
      <c r="A104" s="18">
        <v>99</v>
      </c>
      <c r="B104" s="31" t="s">
        <v>106</v>
      </c>
      <c r="C104" s="60">
        <v>0</v>
      </c>
      <c r="D104" s="60"/>
      <c r="E104" s="60"/>
      <c r="F104" s="43"/>
    </row>
    <row r="105" spans="1:6" hidden="1">
      <c r="A105" s="18">
        <v>100</v>
      </c>
      <c r="B105" s="31" t="s">
        <v>8</v>
      </c>
      <c r="C105" s="60">
        <v>0</v>
      </c>
      <c r="D105" s="60"/>
      <c r="E105" s="60"/>
      <c r="F105" s="43"/>
    </row>
    <row r="106" spans="1:6" ht="30" hidden="1">
      <c r="A106" s="18">
        <v>101</v>
      </c>
      <c r="B106" s="31" t="s">
        <v>107</v>
      </c>
      <c r="C106" s="60">
        <v>0</v>
      </c>
      <c r="D106" s="60"/>
      <c r="E106" s="60"/>
      <c r="F106" s="43"/>
    </row>
    <row r="107" spans="1:6" ht="30" hidden="1">
      <c r="A107" s="18">
        <v>102</v>
      </c>
      <c r="B107" s="31" t="s">
        <v>108</v>
      </c>
      <c r="C107" s="60">
        <v>0</v>
      </c>
      <c r="D107" s="60"/>
      <c r="E107" s="60"/>
      <c r="F107" s="43"/>
    </row>
    <row r="108" spans="1:6" ht="60" hidden="1">
      <c r="A108" s="18">
        <v>103</v>
      </c>
      <c r="B108" s="31" t="s">
        <v>109</v>
      </c>
      <c r="C108" s="60">
        <v>0</v>
      </c>
      <c r="D108" s="60"/>
      <c r="E108" s="60"/>
      <c r="F108" s="43"/>
    </row>
    <row r="109" spans="1:6" ht="30" hidden="1">
      <c r="A109" s="18">
        <v>104</v>
      </c>
      <c r="B109" s="31" t="s">
        <v>110</v>
      </c>
      <c r="C109" s="60" t="s">
        <v>17</v>
      </c>
      <c r="D109" s="60"/>
      <c r="E109" s="60"/>
      <c r="F109" s="43"/>
    </row>
    <row r="110" spans="1:6" ht="90" hidden="1">
      <c r="A110" s="18">
        <v>105</v>
      </c>
      <c r="B110" s="31" t="s">
        <v>111</v>
      </c>
      <c r="C110" s="60">
        <v>0</v>
      </c>
      <c r="D110" s="60"/>
      <c r="E110" s="60"/>
      <c r="F110" s="43"/>
    </row>
    <row r="111" spans="1:6" ht="75" hidden="1">
      <c r="A111" s="18">
        <v>106</v>
      </c>
      <c r="B111" s="31" t="s">
        <v>112</v>
      </c>
      <c r="C111" s="40" t="s">
        <v>17</v>
      </c>
      <c r="D111" s="40"/>
      <c r="E111" s="40"/>
      <c r="F111" s="43"/>
    </row>
    <row r="112" spans="1:6" ht="75" hidden="1">
      <c r="A112" s="18">
        <v>107</v>
      </c>
      <c r="B112" s="31" t="s">
        <v>122</v>
      </c>
      <c r="C112" s="40" t="s">
        <v>17</v>
      </c>
      <c r="D112" s="40"/>
      <c r="E112" s="40"/>
      <c r="F112" s="43"/>
    </row>
    <row r="113" spans="1:6" ht="30" hidden="1">
      <c r="A113" s="18">
        <v>108</v>
      </c>
      <c r="B113" s="31" t="s">
        <v>113</v>
      </c>
      <c r="C113" s="60">
        <v>0</v>
      </c>
      <c r="D113" s="60"/>
      <c r="E113" s="60"/>
      <c r="F113" s="43"/>
    </row>
    <row r="114" spans="1:6" ht="60" hidden="1">
      <c r="A114" s="18">
        <v>109</v>
      </c>
      <c r="B114" s="31" t="s">
        <v>114</v>
      </c>
      <c r="C114" s="60">
        <v>0</v>
      </c>
      <c r="D114" s="60"/>
      <c r="E114" s="60"/>
      <c r="F114" s="43"/>
    </row>
    <row r="115" spans="1:6" ht="75" hidden="1">
      <c r="A115" s="18">
        <v>110</v>
      </c>
      <c r="B115" s="31" t="s">
        <v>115</v>
      </c>
      <c r="C115" s="60">
        <v>0</v>
      </c>
      <c r="D115" s="60"/>
      <c r="E115" s="60"/>
      <c r="F115" s="43"/>
    </row>
    <row r="116" spans="1:6" hidden="1">
      <c r="A116" s="18">
        <v>111</v>
      </c>
      <c r="B116" s="273" t="s">
        <v>202</v>
      </c>
      <c r="C116" s="274"/>
      <c r="D116" s="274"/>
      <c r="E116" s="274"/>
      <c r="F116" s="275"/>
    </row>
    <row r="117" spans="1:6" hidden="1">
      <c r="A117" s="18">
        <v>112</v>
      </c>
      <c r="B117" s="74" t="s">
        <v>185</v>
      </c>
      <c r="C117" s="61">
        <v>0</v>
      </c>
      <c r="D117" s="61"/>
      <c r="E117" s="61"/>
      <c r="F117" s="53"/>
    </row>
    <row r="118" spans="1:6" hidden="1">
      <c r="A118" s="18">
        <v>113</v>
      </c>
      <c r="B118" s="31" t="s">
        <v>6</v>
      </c>
      <c r="C118" s="60">
        <v>0</v>
      </c>
      <c r="D118" s="60"/>
      <c r="E118" s="60"/>
      <c r="F118" s="42"/>
    </row>
    <row r="119" spans="1:6" hidden="1">
      <c r="A119" s="18">
        <v>114</v>
      </c>
      <c r="B119" s="31" t="s">
        <v>87</v>
      </c>
      <c r="C119" s="60">
        <v>0</v>
      </c>
      <c r="D119" s="60"/>
      <c r="E119" s="60"/>
      <c r="F119" s="42"/>
    </row>
    <row r="120" spans="1:6" hidden="1">
      <c r="A120" s="18">
        <v>115</v>
      </c>
      <c r="B120" s="31" t="s">
        <v>8</v>
      </c>
      <c r="C120" s="60">
        <v>0</v>
      </c>
      <c r="D120" s="60"/>
      <c r="E120" s="60"/>
      <c r="F120" s="42"/>
    </row>
    <row r="121" spans="1:6" hidden="1">
      <c r="A121" s="18">
        <v>116</v>
      </c>
      <c r="B121" s="31" t="s">
        <v>106</v>
      </c>
      <c r="C121" s="60">
        <v>0</v>
      </c>
      <c r="D121" s="60"/>
      <c r="E121" s="60"/>
      <c r="F121" s="42"/>
    </row>
    <row r="122" spans="1:6" hidden="1">
      <c r="A122" s="18">
        <v>117</v>
      </c>
      <c r="B122" s="31" t="s">
        <v>8</v>
      </c>
      <c r="C122" s="60">
        <v>0</v>
      </c>
      <c r="D122" s="60"/>
      <c r="E122" s="60"/>
      <c r="F122" s="42"/>
    </row>
    <row r="123" spans="1:6" ht="75" hidden="1">
      <c r="A123" s="18">
        <v>118</v>
      </c>
      <c r="B123" s="31" t="s">
        <v>116</v>
      </c>
      <c r="C123" s="60">
        <v>0</v>
      </c>
      <c r="D123" s="60"/>
      <c r="E123" s="60"/>
      <c r="F123" s="43"/>
    </row>
    <row r="124" spans="1:6" ht="45" hidden="1">
      <c r="A124" s="18">
        <v>119</v>
      </c>
      <c r="B124" s="31" t="s">
        <v>117</v>
      </c>
      <c r="C124" s="60">
        <v>0</v>
      </c>
      <c r="D124" s="60"/>
      <c r="E124" s="60"/>
      <c r="F124" s="43"/>
    </row>
    <row r="125" spans="1:6" ht="45" hidden="1">
      <c r="A125" s="18">
        <v>120</v>
      </c>
      <c r="B125" s="31" t="s">
        <v>118</v>
      </c>
      <c r="C125" s="60" t="s">
        <v>17</v>
      </c>
      <c r="D125" s="60"/>
      <c r="E125" s="60"/>
      <c r="F125" s="43"/>
    </row>
    <row r="126" spans="1:6" ht="90" hidden="1">
      <c r="A126" s="18">
        <v>121</v>
      </c>
      <c r="B126" s="31" t="s">
        <v>119</v>
      </c>
      <c r="C126" s="60">
        <v>0</v>
      </c>
      <c r="D126" s="60"/>
      <c r="E126" s="60"/>
      <c r="F126" s="43"/>
    </row>
    <row r="127" spans="1:6" ht="45" hidden="1">
      <c r="A127" s="18">
        <v>122</v>
      </c>
      <c r="B127" s="31" t="s">
        <v>120</v>
      </c>
      <c r="C127" s="41" t="s">
        <v>17</v>
      </c>
      <c r="D127" s="41"/>
      <c r="E127" s="41"/>
      <c r="F127" s="43"/>
    </row>
    <row r="128" spans="1:6" ht="45" hidden="1">
      <c r="A128" s="18">
        <v>123</v>
      </c>
      <c r="B128" s="31" t="s">
        <v>121</v>
      </c>
      <c r="C128" s="41" t="s">
        <v>17</v>
      </c>
      <c r="D128" s="41"/>
      <c r="E128" s="41"/>
      <c r="F128" s="43"/>
    </row>
    <row r="130" ht="3.75" customHeight="1"/>
  </sheetData>
  <mergeCells count="18">
    <mergeCell ref="B99:F99"/>
    <mergeCell ref="B116:F116"/>
    <mergeCell ref="B50:F50"/>
    <mergeCell ref="B54:F54"/>
    <mergeCell ref="B58:F58"/>
    <mergeCell ref="B65:F65"/>
    <mergeCell ref="B72:F72"/>
    <mergeCell ref="B85:F85"/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="140" zoomScaleNormal="140" workbookViewId="0">
      <selection activeCell="C4" sqref="C4:E4"/>
    </sheetView>
  </sheetViews>
  <sheetFormatPr defaultRowHeight="15"/>
  <cols>
    <col min="1" max="1" width="4" customWidth="1"/>
    <col min="2" max="2" width="35.85546875" customWidth="1"/>
    <col min="3" max="3" width="10.7109375" customWidth="1"/>
    <col min="4" max="4" width="9.7109375" customWidth="1"/>
    <col min="5" max="5" width="10.28515625" customWidth="1"/>
    <col min="6" max="6" width="21.42578125" customWidth="1"/>
  </cols>
  <sheetData>
    <row r="1" spans="1:6">
      <c r="C1" s="286" t="s">
        <v>305</v>
      </c>
    </row>
    <row r="2" spans="1:6" ht="36.75" customHeight="1">
      <c r="A2" s="287" t="s">
        <v>306</v>
      </c>
      <c r="B2" s="287"/>
      <c r="C2" s="287"/>
      <c r="D2" s="287"/>
      <c r="E2" s="287"/>
      <c r="F2" s="287"/>
    </row>
    <row r="3" spans="1:6" ht="11.25" customHeight="1">
      <c r="A3" s="201"/>
      <c r="B3" s="201"/>
      <c r="C3" s="201"/>
      <c r="D3" s="201"/>
      <c r="E3" s="201"/>
      <c r="F3" s="201"/>
    </row>
    <row r="4" spans="1:6" ht="82.5" customHeight="1">
      <c r="A4" s="247" t="s">
        <v>0</v>
      </c>
      <c r="B4" s="248" t="s">
        <v>1</v>
      </c>
      <c r="C4" s="250" t="s">
        <v>2</v>
      </c>
      <c r="D4" s="251"/>
      <c r="E4" s="252"/>
      <c r="F4" s="282" t="s">
        <v>272</v>
      </c>
    </row>
    <row r="5" spans="1:6" ht="45">
      <c r="A5" s="247"/>
      <c r="B5" s="248"/>
      <c r="C5" s="102" t="s">
        <v>209</v>
      </c>
      <c r="D5" s="191" t="s">
        <v>210</v>
      </c>
      <c r="E5" s="191" t="s">
        <v>271</v>
      </c>
      <c r="F5" s="283"/>
    </row>
    <row r="6" spans="1:6" ht="30">
      <c r="A6" s="18">
        <v>1</v>
      </c>
      <c r="B6" s="65" t="s">
        <v>5</v>
      </c>
      <c r="C6" s="121">
        <f t="shared" ref="C6:D6" si="0">C7+C8+C9+C10</f>
        <v>6345.67</v>
      </c>
      <c r="D6" s="121">
        <f t="shared" si="0"/>
        <v>5864.9000000000005</v>
      </c>
      <c r="E6" s="162">
        <f t="shared" ref="E6:E18" si="1">D6*100/C6</f>
        <v>92.423652663942505</v>
      </c>
      <c r="F6" s="163"/>
    </row>
    <row r="7" spans="1:6">
      <c r="A7" s="18">
        <v>2</v>
      </c>
      <c r="B7" s="66" t="s">
        <v>6</v>
      </c>
      <c r="C7" s="124">
        <f t="shared" ref="C7:D10" si="2">C12+C17</f>
        <v>1833.6</v>
      </c>
      <c r="D7" s="124">
        <f t="shared" si="2"/>
        <v>1737.6</v>
      </c>
      <c r="E7" s="162">
        <f t="shared" si="1"/>
        <v>94.764397905759168</v>
      </c>
      <c r="F7" s="162"/>
    </row>
    <row r="8" spans="1:6">
      <c r="A8" s="18">
        <v>3</v>
      </c>
      <c r="B8" s="66" t="s">
        <v>7</v>
      </c>
      <c r="C8" s="124">
        <f t="shared" si="2"/>
        <v>583.70000000000005</v>
      </c>
      <c r="D8" s="124">
        <f t="shared" si="2"/>
        <v>583.70000000000005</v>
      </c>
      <c r="E8" s="162">
        <f t="shared" si="1"/>
        <v>100</v>
      </c>
      <c r="F8" s="162"/>
    </row>
    <row r="9" spans="1:6">
      <c r="A9" s="18">
        <v>4</v>
      </c>
      <c r="B9" s="66" t="s">
        <v>8</v>
      </c>
      <c r="C9" s="124">
        <f t="shared" si="2"/>
        <v>3928.37</v>
      </c>
      <c r="D9" s="124">
        <f t="shared" si="2"/>
        <v>3543.6000000000004</v>
      </c>
      <c r="E9" s="162">
        <f t="shared" si="1"/>
        <v>90.205352347156733</v>
      </c>
      <c r="F9" s="162"/>
    </row>
    <row r="10" spans="1:6">
      <c r="A10" s="18">
        <v>5</v>
      </c>
      <c r="B10" s="66" t="s">
        <v>9</v>
      </c>
      <c r="C10" s="124">
        <f t="shared" si="2"/>
        <v>0</v>
      </c>
      <c r="D10" s="124">
        <f t="shared" si="2"/>
        <v>0</v>
      </c>
      <c r="E10" s="162"/>
      <c r="F10" s="162"/>
    </row>
    <row r="11" spans="1:6">
      <c r="A11" s="18">
        <v>6</v>
      </c>
      <c r="B11" s="65" t="s">
        <v>72</v>
      </c>
      <c r="C11" s="124">
        <v>0</v>
      </c>
      <c r="D11" s="124">
        <v>0</v>
      </c>
      <c r="E11" s="162"/>
      <c r="F11" s="162"/>
    </row>
    <row r="12" spans="1:6">
      <c r="A12" s="18">
        <v>7</v>
      </c>
      <c r="B12" s="66" t="s">
        <v>6</v>
      </c>
      <c r="C12" s="124">
        <f>SUM(C78)</f>
        <v>0</v>
      </c>
      <c r="D12" s="124">
        <f>SUM(D78)</f>
        <v>0</v>
      </c>
      <c r="E12" s="162"/>
      <c r="F12" s="162"/>
    </row>
    <row r="13" spans="1:6">
      <c r="A13" s="18">
        <v>8</v>
      </c>
      <c r="B13" s="66" t="s">
        <v>7</v>
      </c>
      <c r="C13" s="124">
        <f>SUM(C69)</f>
        <v>0</v>
      </c>
      <c r="D13" s="124">
        <f>SUM(D69)</f>
        <v>0</v>
      </c>
      <c r="E13" s="162"/>
      <c r="F13" s="162"/>
    </row>
    <row r="14" spans="1:6">
      <c r="A14" s="18">
        <v>9</v>
      </c>
      <c r="B14" s="66" t="s">
        <v>8</v>
      </c>
      <c r="C14" s="124">
        <v>0</v>
      </c>
      <c r="D14" s="124">
        <v>0</v>
      </c>
      <c r="E14" s="162"/>
      <c r="F14" s="162"/>
    </row>
    <row r="15" spans="1:6">
      <c r="A15" s="18">
        <v>10</v>
      </c>
      <c r="B15" s="66" t="s">
        <v>9</v>
      </c>
      <c r="C15" s="124">
        <v>0</v>
      </c>
      <c r="D15" s="124">
        <v>0</v>
      </c>
      <c r="E15" s="162"/>
      <c r="F15" s="162"/>
    </row>
    <row r="16" spans="1:6">
      <c r="A16" s="18">
        <v>11</v>
      </c>
      <c r="B16" s="65" t="s">
        <v>73</v>
      </c>
      <c r="C16" s="121">
        <f t="shared" ref="C16:D16" si="3">C17+C18+C19+C20</f>
        <v>6345.67</v>
      </c>
      <c r="D16" s="121">
        <f t="shared" si="3"/>
        <v>5864.9000000000005</v>
      </c>
      <c r="E16" s="162">
        <f t="shared" si="1"/>
        <v>92.423652663942505</v>
      </c>
      <c r="F16" s="163"/>
    </row>
    <row r="17" spans="1:6">
      <c r="A17" s="18">
        <v>12</v>
      </c>
      <c r="B17" s="66" t="s">
        <v>6</v>
      </c>
      <c r="C17" s="124">
        <f>SUM(C80)</f>
        <v>1833.6</v>
      </c>
      <c r="D17" s="124">
        <f>SUM(D80)</f>
        <v>1737.6</v>
      </c>
      <c r="E17" s="162">
        <f t="shared" si="1"/>
        <v>94.764397905759168</v>
      </c>
      <c r="F17" s="162"/>
    </row>
    <row r="18" spans="1:6">
      <c r="A18" s="18">
        <v>13</v>
      </c>
      <c r="B18" s="66" t="s">
        <v>7</v>
      </c>
      <c r="C18" s="124">
        <f>C48+C56+C73+C82+C23</f>
        <v>583.70000000000005</v>
      </c>
      <c r="D18" s="124">
        <f>D48+D56+D73+D82+D23</f>
        <v>583.70000000000005</v>
      </c>
      <c r="E18" s="162">
        <f t="shared" si="1"/>
        <v>100</v>
      </c>
      <c r="F18" s="162"/>
    </row>
    <row r="19" spans="1:6">
      <c r="A19" s="18">
        <v>14</v>
      </c>
      <c r="B19" s="66" t="s">
        <v>8</v>
      </c>
      <c r="C19" s="124">
        <f>SUM(C24+C40+C49+C57+C63+C70+C83)</f>
        <v>3928.37</v>
      </c>
      <c r="D19" s="124">
        <f>SUM(D24+D40+D49+D57+D63+D70+D83)</f>
        <v>3543.6000000000004</v>
      </c>
      <c r="E19" s="162">
        <f>D19*100/C19</f>
        <v>90.205352347156733</v>
      </c>
      <c r="F19" s="162"/>
    </row>
    <row r="20" spans="1:6" ht="34.5" customHeight="1">
      <c r="A20" s="18">
        <v>15</v>
      </c>
      <c r="B20" s="66" t="s">
        <v>9</v>
      </c>
      <c r="C20" s="124">
        <v>0</v>
      </c>
      <c r="D20" s="124">
        <v>0</v>
      </c>
      <c r="E20" s="162"/>
      <c r="F20" s="162"/>
    </row>
    <row r="21" spans="1:6" ht="42" customHeight="1">
      <c r="A21" s="18">
        <v>16</v>
      </c>
      <c r="B21" s="270" t="s">
        <v>257</v>
      </c>
      <c r="C21" s="271"/>
      <c r="D21" s="271"/>
      <c r="E21" s="271"/>
      <c r="F21" s="271"/>
    </row>
    <row r="22" spans="1:6">
      <c r="A22" s="18">
        <v>17</v>
      </c>
      <c r="B22" s="106" t="s">
        <v>14</v>
      </c>
      <c r="C22" s="84">
        <f t="shared" ref="C22" si="4">C23+C24</f>
        <v>1017.82</v>
      </c>
      <c r="D22" s="84">
        <f>D23+D24</f>
        <v>1017.25</v>
      </c>
      <c r="E22" s="76">
        <f t="shared" ref="E22:E28" si="5">D22*100/C22</f>
        <v>99.943997956416652</v>
      </c>
      <c r="F22" s="84"/>
    </row>
    <row r="23" spans="1:6">
      <c r="A23" s="18">
        <v>18</v>
      </c>
      <c r="B23" s="107" t="s">
        <v>7</v>
      </c>
      <c r="C23" s="76">
        <f>C26</f>
        <v>583.70000000000005</v>
      </c>
      <c r="D23" s="76">
        <f>D26</f>
        <v>583.70000000000005</v>
      </c>
      <c r="E23" s="76">
        <f t="shared" si="5"/>
        <v>100</v>
      </c>
      <c r="F23" s="76"/>
    </row>
    <row r="24" spans="1:6">
      <c r="A24" s="18">
        <v>19</v>
      </c>
      <c r="B24" s="107" t="s">
        <v>8</v>
      </c>
      <c r="C24" s="76">
        <f>C27</f>
        <v>434.12</v>
      </c>
      <c r="D24" s="76">
        <f>D27</f>
        <v>433.55</v>
      </c>
      <c r="E24" s="76">
        <f t="shared" si="5"/>
        <v>99.868699898645531</v>
      </c>
      <c r="F24" s="76"/>
    </row>
    <row r="25" spans="1:6" ht="30">
      <c r="A25" s="18">
        <v>20</v>
      </c>
      <c r="B25" s="69" t="s">
        <v>15</v>
      </c>
      <c r="C25" s="86">
        <f t="shared" ref="C25:D25" si="6">C26+C27</f>
        <v>1017.82</v>
      </c>
      <c r="D25" s="86">
        <f t="shared" si="6"/>
        <v>1017.25</v>
      </c>
      <c r="E25" s="76">
        <f t="shared" si="5"/>
        <v>99.943997956416652</v>
      </c>
      <c r="F25" s="86"/>
    </row>
    <row r="26" spans="1:6">
      <c r="A26" s="18">
        <v>21</v>
      </c>
      <c r="B26" s="99" t="s">
        <v>7</v>
      </c>
      <c r="C26" s="76">
        <v>583.70000000000005</v>
      </c>
      <c r="D26" s="76">
        <v>583.70000000000005</v>
      </c>
      <c r="E26" s="76">
        <f t="shared" si="5"/>
        <v>100</v>
      </c>
      <c r="F26" s="76"/>
    </row>
    <row r="27" spans="1:6">
      <c r="A27" s="18">
        <v>22</v>
      </c>
      <c r="B27" s="70" t="s">
        <v>8</v>
      </c>
      <c r="C27" s="76">
        <v>434.12</v>
      </c>
      <c r="D27" s="76">
        <v>433.55</v>
      </c>
      <c r="E27" s="76">
        <f t="shared" si="5"/>
        <v>99.868699898645531</v>
      </c>
      <c r="F27" s="76"/>
    </row>
    <row r="28" spans="1:6" ht="105">
      <c r="A28" s="18">
        <v>23</v>
      </c>
      <c r="B28" s="87" t="s">
        <v>256</v>
      </c>
      <c r="C28" s="76">
        <f>C26+C27</f>
        <v>1017.82</v>
      </c>
      <c r="D28" s="76">
        <f>D26+D27</f>
        <v>1017.25</v>
      </c>
      <c r="E28" s="76">
        <f t="shared" si="5"/>
        <v>99.943997956416652</v>
      </c>
      <c r="F28" s="76"/>
    </row>
    <row r="29" spans="1:6" ht="75">
      <c r="A29" s="18">
        <v>24</v>
      </c>
      <c r="B29" s="66" t="s">
        <v>236</v>
      </c>
      <c r="C29" s="76"/>
      <c r="D29" s="76"/>
      <c r="E29" s="29"/>
      <c r="F29" s="29"/>
    </row>
    <row r="30" spans="1:6" ht="60">
      <c r="A30" s="18">
        <v>25</v>
      </c>
      <c r="B30" s="66" t="s">
        <v>237</v>
      </c>
      <c r="C30" s="76"/>
      <c r="D30" s="76"/>
      <c r="E30" s="29"/>
      <c r="F30" s="29"/>
    </row>
    <row r="31" spans="1:6" ht="105">
      <c r="A31" s="18">
        <v>26</v>
      </c>
      <c r="B31" s="66" t="s">
        <v>238</v>
      </c>
      <c r="C31" s="76"/>
      <c r="D31" s="76"/>
      <c r="E31" s="29"/>
      <c r="F31" s="29"/>
    </row>
    <row r="32" spans="1:6" ht="60">
      <c r="A32" s="18">
        <v>27</v>
      </c>
      <c r="B32" s="66" t="s">
        <v>239</v>
      </c>
      <c r="C32" s="76"/>
      <c r="D32" s="76"/>
      <c r="E32" s="29"/>
      <c r="F32" s="29"/>
    </row>
    <row r="33" spans="1:6" ht="90">
      <c r="A33" s="18">
        <v>28</v>
      </c>
      <c r="B33" s="66" t="s">
        <v>240</v>
      </c>
      <c r="C33" s="76"/>
      <c r="D33" s="76"/>
      <c r="E33" s="29"/>
      <c r="F33" s="29"/>
    </row>
    <row r="34" spans="1:6" ht="45">
      <c r="A34" s="18">
        <v>29</v>
      </c>
      <c r="B34" s="66" t="s">
        <v>241</v>
      </c>
      <c r="C34" s="76"/>
      <c r="D34" s="76"/>
      <c r="E34" s="29"/>
      <c r="F34" s="29"/>
    </row>
    <row r="35" spans="1:6" ht="75">
      <c r="A35" s="18">
        <v>30</v>
      </c>
      <c r="B35" s="66" t="s">
        <v>242</v>
      </c>
      <c r="C35" s="76"/>
      <c r="D35" s="76"/>
      <c r="E35" s="29"/>
      <c r="F35" s="29"/>
    </row>
    <row r="36" spans="1:6" ht="60.75" customHeight="1">
      <c r="A36" s="18">
        <v>31</v>
      </c>
      <c r="B36" s="66" t="s">
        <v>243</v>
      </c>
      <c r="C36" s="76"/>
      <c r="D36" s="76"/>
      <c r="E36" s="29"/>
      <c r="F36" s="29"/>
    </row>
    <row r="37" spans="1:6" ht="48" customHeight="1">
      <c r="A37" s="18">
        <v>32</v>
      </c>
      <c r="B37" s="66" t="s">
        <v>244</v>
      </c>
      <c r="C37" s="76"/>
      <c r="D37" s="76"/>
      <c r="E37" s="29"/>
      <c r="F37" s="29"/>
    </row>
    <row r="38" spans="1:6" ht="15" customHeight="1">
      <c r="A38" s="18">
        <v>33</v>
      </c>
      <c r="B38" s="270" t="s">
        <v>131</v>
      </c>
      <c r="C38" s="271"/>
      <c r="D38" s="271"/>
      <c r="E38" s="271"/>
      <c r="F38" s="271"/>
    </row>
    <row r="39" spans="1:6" ht="30">
      <c r="A39" s="18">
        <v>34</v>
      </c>
      <c r="B39" s="69" t="s">
        <v>16</v>
      </c>
      <c r="C39" s="164">
        <f t="shared" ref="C39:D39" si="7">C41</f>
        <v>1172.08</v>
      </c>
      <c r="D39" s="164">
        <f t="shared" si="7"/>
        <v>1101.4000000000001</v>
      </c>
      <c r="E39" s="76">
        <f t="shared" ref="E39:E43" si="8">D39*100/C39</f>
        <v>93.969694901371938</v>
      </c>
      <c r="F39" s="164"/>
    </row>
    <row r="40" spans="1:6">
      <c r="A40" s="18">
        <v>35</v>
      </c>
      <c r="B40" s="71" t="s">
        <v>8</v>
      </c>
      <c r="C40" s="164">
        <f t="shared" ref="C40:D41" si="9">C41</f>
        <v>1172.08</v>
      </c>
      <c r="D40" s="164">
        <f t="shared" si="9"/>
        <v>1101.4000000000001</v>
      </c>
      <c r="E40" s="76">
        <f t="shared" si="8"/>
        <v>93.969694901371938</v>
      </c>
      <c r="F40" s="164"/>
    </row>
    <row r="41" spans="1:6" ht="30">
      <c r="A41" s="18">
        <v>36</v>
      </c>
      <c r="B41" s="69" t="s">
        <v>15</v>
      </c>
      <c r="C41" s="164">
        <f t="shared" si="9"/>
        <v>1172.08</v>
      </c>
      <c r="D41" s="164">
        <f t="shared" si="9"/>
        <v>1101.4000000000001</v>
      </c>
      <c r="E41" s="76">
        <f t="shared" si="8"/>
        <v>93.969694901371938</v>
      </c>
      <c r="F41" s="164"/>
    </row>
    <row r="42" spans="1:6">
      <c r="A42" s="18">
        <v>37</v>
      </c>
      <c r="B42" s="71" t="s">
        <v>8</v>
      </c>
      <c r="C42" s="164">
        <f t="shared" ref="C42:D42" si="10">C43+C44</f>
        <v>1172.08</v>
      </c>
      <c r="D42" s="164">
        <f t="shared" si="10"/>
        <v>1101.4000000000001</v>
      </c>
      <c r="E42" s="76">
        <f t="shared" si="8"/>
        <v>93.969694901371938</v>
      </c>
      <c r="F42" s="164"/>
    </row>
    <row r="43" spans="1:6" ht="45">
      <c r="A43" s="18">
        <v>38</v>
      </c>
      <c r="B43" s="69" t="s">
        <v>248</v>
      </c>
      <c r="C43" s="58">
        <v>838.35</v>
      </c>
      <c r="D43" s="58">
        <v>838.35</v>
      </c>
      <c r="E43" s="76">
        <f t="shared" si="8"/>
        <v>100</v>
      </c>
      <c r="F43" s="58"/>
    </row>
    <row r="44" spans="1:6" ht="60">
      <c r="A44" s="18">
        <v>39</v>
      </c>
      <c r="B44" s="69" t="s">
        <v>247</v>
      </c>
      <c r="C44" s="76">
        <v>333.73</v>
      </c>
      <c r="D44" s="76">
        <v>263.05</v>
      </c>
      <c r="E44" s="76">
        <f>D44*100/C44</f>
        <v>78.821202768705234</v>
      </c>
      <c r="F44" s="76"/>
    </row>
    <row r="45" spans="1:6" ht="15" customHeight="1">
      <c r="A45" s="18">
        <v>40</v>
      </c>
      <c r="B45" s="270" t="s">
        <v>230</v>
      </c>
      <c r="C45" s="271"/>
      <c r="D45" s="271"/>
      <c r="E45" s="271"/>
      <c r="F45" s="271"/>
    </row>
    <row r="46" spans="1:6">
      <c r="A46" s="18">
        <v>41</v>
      </c>
      <c r="B46" s="69" t="s">
        <v>233</v>
      </c>
      <c r="C46" s="165">
        <f t="shared" ref="C46:D46" si="11">C47+C48+C49</f>
        <v>133.69999999999999</v>
      </c>
      <c r="D46" s="165">
        <f t="shared" si="11"/>
        <v>88.2</v>
      </c>
      <c r="E46" s="165">
        <f t="shared" ref="E46:E51" si="12">D46*100/C46</f>
        <v>65.968586387434556</v>
      </c>
      <c r="F46" s="165"/>
    </row>
    <row r="47" spans="1:6">
      <c r="A47" s="18">
        <v>42</v>
      </c>
      <c r="B47" s="108" t="s">
        <v>6</v>
      </c>
      <c r="C47" s="165">
        <v>0</v>
      </c>
      <c r="D47" s="165">
        <v>0</v>
      </c>
      <c r="E47" s="165"/>
      <c r="F47" s="165"/>
    </row>
    <row r="48" spans="1:6">
      <c r="A48" s="18">
        <v>43</v>
      </c>
      <c r="B48" s="108" t="s">
        <v>87</v>
      </c>
      <c r="C48" s="165">
        <v>0</v>
      </c>
      <c r="D48" s="165">
        <v>0</v>
      </c>
      <c r="E48" s="165"/>
      <c r="F48" s="165"/>
    </row>
    <row r="49" spans="1:6">
      <c r="A49" s="18">
        <v>44</v>
      </c>
      <c r="B49" s="108" t="s">
        <v>8</v>
      </c>
      <c r="C49" s="165">
        <f t="shared" ref="C49:D49" si="13">C51</f>
        <v>133.69999999999999</v>
      </c>
      <c r="D49" s="165">
        <f t="shared" si="13"/>
        <v>88.2</v>
      </c>
      <c r="E49" s="165">
        <f t="shared" si="12"/>
        <v>65.968586387434556</v>
      </c>
      <c r="F49" s="165"/>
    </row>
    <row r="50" spans="1:6" ht="30">
      <c r="A50" s="18">
        <v>45</v>
      </c>
      <c r="B50" s="108" t="s">
        <v>106</v>
      </c>
      <c r="C50" s="165">
        <f t="shared" ref="C50:D51" si="14">C51</f>
        <v>133.69999999999999</v>
      </c>
      <c r="D50" s="165">
        <f>D51</f>
        <v>88.2</v>
      </c>
      <c r="E50" s="165">
        <f t="shared" si="12"/>
        <v>65.968586387434556</v>
      </c>
      <c r="F50" s="165"/>
    </row>
    <row r="51" spans="1:6">
      <c r="A51" s="18">
        <v>46</v>
      </c>
      <c r="B51" s="108" t="s">
        <v>8</v>
      </c>
      <c r="C51" s="165">
        <f t="shared" si="14"/>
        <v>133.69999999999999</v>
      </c>
      <c r="D51" s="165">
        <f t="shared" si="14"/>
        <v>88.2</v>
      </c>
      <c r="E51" s="165">
        <f t="shared" si="12"/>
        <v>65.968586387434556</v>
      </c>
      <c r="F51" s="165"/>
    </row>
    <row r="52" spans="1:6" ht="60">
      <c r="A52" s="18">
        <v>47</v>
      </c>
      <c r="B52" s="69" t="s">
        <v>249</v>
      </c>
      <c r="C52" s="165">
        <v>133.69999999999999</v>
      </c>
      <c r="D52" s="165">
        <v>88.2</v>
      </c>
      <c r="E52" s="165">
        <f>D52*100/C52</f>
        <v>65.968586387434556</v>
      </c>
      <c r="F52" s="165"/>
    </row>
    <row r="53" spans="1:6" ht="15" customHeight="1">
      <c r="A53" s="18">
        <v>48</v>
      </c>
      <c r="B53" s="284" t="s">
        <v>231</v>
      </c>
      <c r="C53" s="285"/>
      <c r="D53" s="285"/>
      <c r="E53" s="285"/>
      <c r="F53" s="285"/>
    </row>
    <row r="54" spans="1:6">
      <c r="A54" s="18">
        <v>49</v>
      </c>
      <c r="B54" s="97" t="s">
        <v>293</v>
      </c>
      <c r="C54" s="166">
        <f t="shared" ref="C54:D54" si="15">C55+C56+C57</f>
        <v>0</v>
      </c>
      <c r="D54" s="166">
        <f t="shared" si="15"/>
        <v>0</v>
      </c>
      <c r="E54" s="165"/>
      <c r="F54" s="166"/>
    </row>
    <row r="55" spans="1:6">
      <c r="A55" s="18">
        <v>50</v>
      </c>
      <c r="B55" s="108" t="s">
        <v>6</v>
      </c>
      <c r="C55" s="165">
        <v>0</v>
      </c>
      <c r="D55" s="165">
        <v>0</v>
      </c>
      <c r="E55" s="165"/>
      <c r="F55" s="165"/>
    </row>
    <row r="56" spans="1:6">
      <c r="A56" s="18">
        <v>51</v>
      </c>
      <c r="B56" s="108" t="s">
        <v>87</v>
      </c>
      <c r="C56" s="165">
        <v>0</v>
      </c>
      <c r="D56" s="165">
        <v>0</v>
      </c>
      <c r="E56" s="165"/>
      <c r="F56" s="165"/>
    </row>
    <row r="57" spans="1:6">
      <c r="A57" s="18">
        <v>52</v>
      </c>
      <c r="B57" s="108" t="s">
        <v>8</v>
      </c>
      <c r="C57" s="165">
        <f t="shared" ref="C57:D59" si="16">C58</f>
        <v>0</v>
      </c>
      <c r="D57" s="165">
        <f>D58</f>
        <v>0</v>
      </c>
      <c r="E57" s="165"/>
      <c r="F57" s="165"/>
    </row>
    <row r="58" spans="1:6" ht="30">
      <c r="A58" s="18">
        <v>53</v>
      </c>
      <c r="B58" s="108" t="s">
        <v>106</v>
      </c>
      <c r="C58" s="165">
        <f t="shared" si="16"/>
        <v>0</v>
      </c>
      <c r="D58" s="165">
        <f t="shared" si="16"/>
        <v>0</v>
      </c>
      <c r="E58" s="165"/>
      <c r="F58" s="165"/>
    </row>
    <row r="59" spans="1:6">
      <c r="A59" s="18">
        <v>54</v>
      </c>
      <c r="B59" s="108" t="s">
        <v>8</v>
      </c>
      <c r="C59" s="165">
        <f t="shared" si="16"/>
        <v>0</v>
      </c>
      <c r="D59" s="165">
        <f>D60</f>
        <v>0</v>
      </c>
      <c r="E59" s="165"/>
      <c r="F59" s="165"/>
    </row>
    <row r="60" spans="1:6" ht="105">
      <c r="A60" s="18">
        <v>55</v>
      </c>
      <c r="B60" s="69" t="s">
        <v>250</v>
      </c>
      <c r="C60" s="165">
        <v>0</v>
      </c>
      <c r="D60" s="165">
        <v>0</v>
      </c>
      <c r="E60" s="165"/>
      <c r="F60" s="165"/>
    </row>
    <row r="61" spans="1:6" ht="15" customHeight="1">
      <c r="A61" s="18">
        <v>56</v>
      </c>
      <c r="B61" s="270" t="s">
        <v>228</v>
      </c>
      <c r="C61" s="271"/>
      <c r="D61" s="271"/>
      <c r="E61" s="271"/>
      <c r="F61" s="271"/>
    </row>
    <row r="62" spans="1:6" ht="30">
      <c r="A62" s="18">
        <v>57</v>
      </c>
      <c r="B62" s="69" t="s">
        <v>234</v>
      </c>
      <c r="C62" s="58">
        <f t="shared" ref="C62:D63" si="17">C63</f>
        <v>194.88</v>
      </c>
      <c r="D62" s="58">
        <f t="shared" si="17"/>
        <v>194.88</v>
      </c>
      <c r="E62" s="58">
        <f t="shared" ref="E62:E65" si="18">D62*100/C62</f>
        <v>100</v>
      </c>
      <c r="F62" s="58"/>
    </row>
    <row r="63" spans="1:6">
      <c r="A63" s="18">
        <v>58</v>
      </c>
      <c r="B63" s="71" t="s">
        <v>8</v>
      </c>
      <c r="C63" s="58">
        <f t="shared" si="17"/>
        <v>194.88</v>
      </c>
      <c r="D63" s="58">
        <f t="shared" si="17"/>
        <v>194.88</v>
      </c>
      <c r="E63" s="58">
        <f t="shared" si="18"/>
        <v>100</v>
      </c>
      <c r="F63" s="58"/>
    </row>
    <row r="64" spans="1:6" ht="30">
      <c r="A64" s="18">
        <v>59</v>
      </c>
      <c r="B64" s="69" t="s">
        <v>15</v>
      </c>
      <c r="C64" s="58">
        <f t="shared" ref="C64" si="19">SUM(C66)</f>
        <v>194.88</v>
      </c>
      <c r="D64" s="58">
        <f t="shared" ref="D64" si="20">SUM(D66)</f>
        <v>194.88</v>
      </c>
      <c r="E64" s="58">
        <f t="shared" si="18"/>
        <v>100</v>
      </c>
      <c r="F64" s="58"/>
    </row>
    <row r="65" spans="1:6">
      <c r="A65" s="18">
        <v>60</v>
      </c>
      <c r="B65" s="71" t="s">
        <v>8</v>
      </c>
      <c r="C65" s="58">
        <f t="shared" ref="C65:D65" si="21">C64</f>
        <v>194.88</v>
      </c>
      <c r="D65" s="58">
        <f t="shared" si="21"/>
        <v>194.88</v>
      </c>
      <c r="E65" s="58">
        <f t="shared" si="18"/>
        <v>100</v>
      </c>
      <c r="F65" s="58"/>
    </row>
    <row r="66" spans="1:6" ht="45">
      <c r="A66" s="18">
        <v>61</v>
      </c>
      <c r="B66" s="69" t="s">
        <v>251</v>
      </c>
      <c r="C66" s="58">
        <v>194.88</v>
      </c>
      <c r="D66" s="58">
        <v>194.88</v>
      </c>
      <c r="E66" s="58">
        <f>D66*100/C66</f>
        <v>100</v>
      </c>
      <c r="F66" s="58"/>
    </row>
    <row r="67" spans="1:6" ht="15" customHeight="1">
      <c r="A67" s="18">
        <v>62</v>
      </c>
      <c r="B67" s="270" t="s">
        <v>227</v>
      </c>
      <c r="C67" s="271"/>
      <c r="D67" s="271"/>
      <c r="E67" s="271"/>
      <c r="F67" s="271"/>
    </row>
    <row r="68" spans="1:6" ht="30">
      <c r="A68" s="18">
        <v>63</v>
      </c>
      <c r="B68" s="65" t="s">
        <v>252</v>
      </c>
      <c r="C68" s="83">
        <f t="shared" ref="C68" si="22">SUM(C69:C71)</f>
        <v>1993.59</v>
      </c>
      <c r="D68" s="83">
        <f>D69+D70+D71</f>
        <v>1725.57</v>
      </c>
      <c r="E68" s="165">
        <f t="shared" ref="E68:E75" si="23">D68*100/C68</f>
        <v>86.555911696988858</v>
      </c>
      <c r="F68" s="83"/>
    </row>
    <row r="69" spans="1:6">
      <c r="A69" s="18">
        <v>64</v>
      </c>
      <c r="B69" s="66" t="s">
        <v>7</v>
      </c>
      <c r="C69" s="58">
        <f t="shared" ref="C69:D70" si="24">C73+C76</f>
        <v>0</v>
      </c>
      <c r="D69" s="58">
        <f t="shared" si="24"/>
        <v>0</v>
      </c>
      <c r="E69" s="165"/>
      <c r="F69" s="58"/>
    </row>
    <row r="70" spans="1:6">
      <c r="A70" s="18">
        <v>65</v>
      </c>
      <c r="B70" s="66" t="s">
        <v>8</v>
      </c>
      <c r="C70" s="58">
        <f t="shared" si="24"/>
        <v>1993.59</v>
      </c>
      <c r="D70" s="58">
        <f>D74+D77</f>
        <v>1725.57</v>
      </c>
      <c r="E70" s="165">
        <f t="shared" si="23"/>
        <v>86.555911696988858</v>
      </c>
      <c r="F70" s="58"/>
    </row>
    <row r="71" spans="1:6">
      <c r="A71" s="18">
        <v>65</v>
      </c>
      <c r="B71" s="66" t="s">
        <v>6</v>
      </c>
      <c r="C71" s="58">
        <f>SUM(C78)</f>
        <v>0</v>
      </c>
      <c r="D71" s="58">
        <f>D78</f>
        <v>0</v>
      </c>
      <c r="E71" s="165"/>
      <c r="F71" s="58"/>
    </row>
    <row r="72" spans="1:6" ht="60">
      <c r="A72" s="18">
        <v>66</v>
      </c>
      <c r="B72" s="73" t="s">
        <v>246</v>
      </c>
      <c r="C72" s="58">
        <f>C73+C74</f>
        <v>377.23</v>
      </c>
      <c r="D72" s="58">
        <f>D73+D74</f>
        <v>377.23</v>
      </c>
      <c r="E72" s="165">
        <f t="shared" si="23"/>
        <v>100</v>
      </c>
      <c r="F72" s="58"/>
    </row>
    <row r="73" spans="1:6">
      <c r="A73" s="18">
        <v>67</v>
      </c>
      <c r="B73" s="12" t="s">
        <v>7</v>
      </c>
      <c r="C73" s="58">
        <v>0</v>
      </c>
      <c r="D73" s="58">
        <v>0</v>
      </c>
      <c r="E73" s="165"/>
      <c r="F73" s="58"/>
    </row>
    <row r="74" spans="1:6">
      <c r="A74" s="18">
        <v>68</v>
      </c>
      <c r="B74" s="12" t="s">
        <v>8</v>
      </c>
      <c r="C74" s="58">
        <v>377.23</v>
      </c>
      <c r="D74" s="58">
        <v>377.23</v>
      </c>
      <c r="E74" s="165">
        <f t="shared" si="23"/>
        <v>100</v>
      </c>
      <c r="F74" s="58"/>
    </row>
    <row r="75" spans="1:6" ht="60">
      <c r="A75" s="18">
        <v>69</v>
      </c>
      <c r="B75" s="65" t="s">
        <v>245</v>
      </c>
      <c r="C75" s="168">
        <f t="shared" ref="C75:D75" si="25">SUM(C76:C78)</f>
        <v>1616.36</v>
      </c>
      <c r="D75" s="168">
        <f t="shared" si="25"/>
        <v>1348.34</v>
      </c>
      <c r="E75" s="165">
        <f t="shared" si="23"/>
        <v>83.418297903932299</v>
      </c>
      <c r="F75" s="168"/>
    </row>
    <row r="76" spans="1:6">
      <c r="A76" s="18">
        <v>70</v>
      </c>
      <c r="B76" s="66" t="s">
        <v>7</v>
      </c>
      <c r="C76" s="168">
        <v>0</v>
      </c>
      <c r="D76" s="168">
        <v>0</v>
      </c>
      <c r="E76" s="165"/>
      <c r="F76" s="168"/>
    </row>
    <row r="77" spans="1:6">
      <c r="A77" s="18">
        <v>71</v>
      </c>
      <c r="B77" s="66" t="s">
        <v>8</v>
      </c>
      <c r="C77" s="58">
        <v>1616.36</v>
      </c>
      <c r="D77" s="58">
        <v>1348.34</v>
      </c>
      <c r="E77" s="165">
        <f>D77*100/C77</f>
        <v>83.418297903932299</v>
      </c>
      <c r="F77" s="58"/>
    </row>
    <row r="78" spans="1:6">
      <c r="A78" s="18">
        <v>72</v>
      </c>
      <c r="B78" s="66" t="s">
        <v>6</v>
      </c>
      <c r="C78" s="58">
        <v>0</v>
      </c>
      <c r="D78" s="58">
        <v>0</v>
      </c>
      <c r="E78" s="165"/>
      <c r="F78" s="58"/>
    </row>
    <row r="79" spans="1:6" ht="15" customHeight="1">
      <c r="A79" s="18">
        <v>72</v>
      </c>
      <c r="B79" s="270" t="s">
        <v>229</v>
      </c>
      <c r="C79" s="271"/>
      <c r="D79" s="271"/>
      <c r="E79" s="271"/>
      <c r="F79" s="271"/>
    </row>
    <row r="80" spans="1:6">
      <c r="A80" s="18">
        <v>73</v>
      </c>
      <c r="B80" s="69" t="s">
        <v>235</v>
      </c>
      <c r="C80" s="58">
        <f t="shared" ref="C80:D80" si="26">C81</f>
        <v>1833.6</v>
      </c>
      <c r="D80" s="58">
        <f t="shared" si="26"/>
        <v>1737.6</v>
      </c>
      <c r="E80" s="165">
        <f t="shared" ref="E80:E85" si="27">D80*100/C80</f>
        <v>94.764397905759168</v>
      </c>
      <c r="F80" s="58"/>
    </row>
    <row r="81" spans="1:6">
      <c r="A81" s="18">
        <v>74</v>
      </c>
      <c r="B81" s="109" t="s">
        <v>6</v>
      </c>
      <c r="C81" s="58">
        <f t="shared" ref="C81:D81" si="28">C84</f>
        <v>1833.6</v>
      </c>
      <c r="D81" s="58">
        <f t="shared" si="28"/>
        <v>1737.6</v>
      </c>
      <c r="E81" s="165">
        <f t="shared" si="27"/>
        <v>94.764397905759168</v>
      </c>
      <c r="F81" s="58"/>
    </row>
    <row r="82" spans="1:6">
      <c r="A82" s="18">
        <v>75</v>
      </c>
      <c r="B82" s="109" t="s">
        <v>87</v>
      </c>
      <c r="C82" s="58">
        <v>0</v>
      </c>
      <c r="D82" s="58">
        <v>0</v>
      </c>
      <c r="E82" s="165"/>
      <c r="F82" s="58"/>
    </row>
    <row r="83" spans="1:6">
      <c r="A83" s="18">
        <v>76</v>
      </c>
      <c r="B83" s="108" t="s">
        <v>88</v>
      </c>
      <c r="C83" s="58">
        <v>0</v>
      </c>
      <c r="D83" s="58">
        <v>0</v>
      </c>
      <c r="E83" s="165"/>
      <c r="F83" s="58"/>
    </row>
    <row r="84" spans="1:6" ht="30">
      <c r="A84" s="18">
        <v>77</v>
      </c>
      <c r="B84" s="108" t="s">
        <v>186</v>
      </c>
      <c r="C84" s="165">
        <f t="shared" ref="C84:D85" si="29">C85</f>
        <v>1833.6</v>
      </c>
      <c r="D84" s="165">
        <f t="shared" si="29"/>
        <v>1737.6</v>
      </c>
      <c r="E84" s="165">
        <f t="shared" si="27"/>
        <v>94.764397905759168</v>
      </c>
      <c r="F84" s="165"/>
    </row>
    <row r="85" spans="1:6">
      <c r="A85" s="18">
        <v>78</v>
      </c>
      <c r="B85" s="108" t="s">
        <v>6</v>
      </c>
      <c r="C85" s="165">
        <f t="shared" si="29"/>
        <v>1833.6</v>
      </c>
      <c r="D85" s="165">
        <f t="shared" si="29"/>
        <v>1737.6</v>
      </c>
      <c r="E85" s="165">
        <f t="shared" si="27"/>
        <v>94.764397905759168</v>
      </c>
      <c r="F85" s="165"/>
    </row>
    <row r="86" spans="1:6" ht="60">
      <c r="A86" s="18">
        <v>79</v>
      </c>
      <c r="B86" s="108" t="s">
        <v>232</v>
      </c>
      <c r="C86" s="165">
        <v>1833.6</v>
      </c>
      <c r="D86" s="165">
        <v>1737.6</v>
      </c>
      <c r="E86" s="165">
        <f>D86*100/C86</f>
        <v>94.764397905759168</v>
      </c>
      <c r="F86" s="165"/>
    </row>
    <row r="87" spans="1:6">
      <c r="C87" s="4"/>
    </row>
  </sheetData>
  <mergeCells count="13">
    <mergeCell ref="A2:F2"/>
    <mergeCell ref="B67:F67"/>
    <mergeCell ref="B79:F79"/>
    <mergeCell ref="F4:F5"/>
    <mergeCell ref="C4:E4"/>
    <mergeCell ref="B21:F21"/>
    <mergeCell ref="B38:F38"/>
    <mergeCell ref="B45:F45"/>
    <mergeCell ref="B53:F53"/>
    <mergeCell ref="B61:F61"/>
    <mergeCell ref="A3:F3"/>
    <mergeCell ref="A4:A5"/>
    <mergeCell ref="B4:B5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zoomScale="160" zoomScaleNormal="160" workbookViewId="0">
      <selection activeCell="F13" sqref="F13"/>
    </sheetView>
  </sheetViews>
  <sheetFormatPr defaultRowHeight="15"/>
  <cols>
    <col min="1" max="1" width="4.140625" style="22" customWidth="1"/>
    <col min="2" max="2" width="26.28515625" style="1" customWidth="1"/>
    <col min="3" max="3" width="8.5703125" customWidth="1"/>
    <col min="4" max="4" width="6.85546875" customWidth="1"/>
    <col min="5" max="5" width="6.7109375" style="93" customWidth="1"/>
    <col min="6" max="6" width="7" style="103" customWidth="1"/>
    <col min="7" max="7" width="6.5703125" style="103" customWidth="1"/>
    <col min="8" max="8" width="7.7109375" customWidth="1"/>
    <col min="9" max="9" width="7.28515625" customWidth="1"/>
    <col min="10" max="10" width="7.42578125" customWidth="1"/>
    <col min="11" max="11" width="7.140625" customWidth="1"/>
    <col min="12" max="12" width="7.7109375" customWidth="1"/>
    <col min="13" max="13" width="7.28515625" customWidth="1"/>
    <col min="14" max="14" width="8" customWidth="1"/>
    <col min="15" max="15" width="15.42578125" customWidth="1"/>
  </cols>
  <sheetData>
    <row r="1" spans="1:15" ht="15.75">
      <c r="A1" s="239" t="s">
        <v>213</v>
      </c>
      <c r="B1" s="239"/>
      <c r="C1" s="239"/>
      <c r="D1" s="239"/>
      <c r="E1" s="239"/>
      <c r="F1" s="239"/>
      <c r="H1" s="16"/>
      <c r="I1" s="16"/>
      <c r="J1" s="14"/>
      <c r="K1" s="14"/>
      <c r="L1" s="14"/>
      <c r="M1" s="110" t="s">
        <v>125</v>
      </c>
      <c r="N1" s="14"/>
      <c r="O1" s="14"/>
    </row>
    <row r="2" spans="1:15" ht="15.75">
      <c r="A2" s="239" t="s">
        <v>214</v>
      </c>
      <c r="B2" s="239"/>
      <c r="C2" s="239"/>
      <c r="D2" s="239"/>
      <c r="E2" s="239"/>
      <c r="F2" s="239"/>
      <c r="H2" s="17"/>
      <c r="I2" s="17"/>
      <c r="J2" s="14"/>
      <c r="K2" s="14"/>
      <c r="L2" s="14"/>
      <c r="M2" s="111" t="s">
        <v>132</v>
      </c>
      <c r="N2" s="14"/>
      <c r="O2" s="14"/>
    </row>
    <row r="3" spans="1:15" ht="15.75">
      <c r="A3" s="239" t="s">
        <v>215</v>
      </c>
      <c r="B3" s="239"/>
      <c r="C3" s="239"/>
      <c r="D3" s="239"/>
      <c r="E3" s="239"/>
      <c r="F3" s="239"/>
      <c r="H3" s="17"/>
      <c r="I3" s="17"/>
      <c r="J3" s="14"/>
      <c r="K3" s="14"/>
      <c r="L3" s="14"/>
      <c r="M3" s="111" t="s">
        <v>39</v>
      </c>
      <c r="N3" s="14"/>
      <c r="O3" s="14"/>
    </row>
    <row r="4" spans="1:15" ht="15.75">
      <c r="A4" s="82"/>
      <c r="B4" s="15"/>
      <c r="C4" s="14"/>
      <c r="D4" s="14"/>
      <c r="E4" s="92"/>
      <c r="F4" s="101"/>
      <c r="H4" s="17"/>
      <c r="I4" s="17"/>
      <c r="J4" s="14"/>
      <c r="K4" s="14"/>
      <c r="L4" s="14"/>
      <c r="M4" s="111" t="s">
        <v>303</v>
      </c>
      <c r="N4" s="14"/>
      <c r="O4" s="14"/>
    </row>
    <row r="5" spans="1:15">
      <c r="A5" s="21"/>
      <c r="B5" s="15"/>
      <c r="C5" s="14"/>
      <c r="D5" s="14"/>
      <c r="E5" s="92"/>
      <c r="F5" s="101"/>
      <c r="G5" s="101"/>
      <c r="H5" s="14"/>
      <c r="I5" s="14"/>
      <c r="J5" s="14"/>
      <c r="K5" s="14"/>
      <c r="L5" s="14"/>
      <c r="M5" s="14"/>
      <c r="N5" s="14"/>
      <c r="O5" s="14"/>
    </row>
    <row r="6" spans="1:15" s="6" customFormat="1" ht="15.75" customHeight="1">
      <c r="A6" s="246" t="s">
        <v>90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s="6" customFormat="1" ht="15.75" customHeight="1">
      <c r="A7" s="246" t="s">
        <v>91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s="7" customFormat="1" ht="15.75" customHeight="1">
      <c r="A8" s="201" t="s">
        <v>277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5" ht="30" customHeight="1">
      <c r="A9" s="247" t="s">
        <v>0</v>
      </c>
      <c r="B9" s="248" t="s">
        <v>1</v>
      </c>
      <c r="C9" s="250" t="s">
        <v>2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2"/>
      <c r="O9" s="249" t="s">
        <v>4</v>
      </c>
    </row>
    <row r="10" spans="1:15" ht="67.5" customHeight="1">
      <c r="A10" s="247"/>
      <c r="B10" s="248"/>
      <c r="C10" s="11" t="s">
        <v>3</v>
      </c>
      <c r="D10" s="96" t="s">
        <v>134</v>
      </c>
      <c r="E10" s="96" t="s">
        <v>135</v>
      </c>
      <c r="F10" s="102" t="s">
        <v>136</v>
      </c>
      <c r="G10" s="102" t="s">
        <v>137</v>
      </c>
      <c r="H10" s="96" t="s">
        <v>138</v>
      </c>
      <c r="I10" s="96" t="s">
        <v>139</v>
      </c>
      <c r="J10" s="96" t="s">
        <v>140</v>
      </c>
      <c r="K10" s="113" t="s">
        <v>273</v>
      </c>
      <c r="L10" s="113" t="s">
        <v>274</v>
      </c>
      <c r="M10" s="113" t="s">
        <v>275</v>
      </c>
      <c r="N10" s="113" t="s">
        <v>276</v>
      </c>
      <c r="O10" s="249"/>
    </row>
    <row r="11" spans="1:15" ht="22.5">
      <c r="A11" s="18">
        <v>1</v>
      </c>
      <c r="B11" s="119" t="s">
        <v>5</v>
      </c>
      <c r="C11" s="120">
        <f>D11+E11+F11+G11+H11+I11+J11+K11+L11+M11+N11</f>
        <v>123245.68631999998</v>
      </c>
      <c r="D11" s="121">
        <f t="shared" ref="D11:E11" si="0">D12+D13+D14+D15</f>
        <v>4735.5257199999996</v>
      </c>
      <c r="E11" s="121">
        <f t="shared" si="0"/>
        <v>8037.4500000000007</v>
      </c>
      <c r="F11" s="121">
        <f>F12+F13+F14+F15</f>
        <v>6791.0606000000007</v>
      </c>
      <c r="G11" s="121">
        <f>G12+G13+G14+G15</f>
        <v>7050.9500000000007</v>
      </c>
      <c r="H11" s="121">
        <f t="shared" ref="H11" si="1">H12+H13+H14+H15</f>
        <v>13789.51</v>
      </c>
      <c r="I11" s="121">
        <f>I12+I13+I14+I15</f>
        <v>31121.42</v>
      </c>
      <c r="J11" s="175">
        <f>J12+J13+J14+J15</f>
        <v>20888.189999999999</v>
      </c>
      <c r="K11" s="175">
        <f>K12+K13+K14+K15</f>
        <v>6345.67</v>
      </c>
      <c r="L11" s="175">
        <f t="shared" ref="L11:N11" si="2">L12+L13+L14+L15</f>
        <v>8104.37</v>
      </c>
      <c r="M11" s="175">
        <f t="shared" si="2"/>
        <v>8161.97</v>
      </c>
      <c r="N11" s="175">
        <f t="shared" si="2"/>
        <v>8219.57</v>
      </c>
      <c r="O11" s="122" t="s">
        <v>17</v>
      </c>
    </row>
    <row r="12" spans="1:15">
      <c r="A12" s="18">
        <v>2</v>
      </c>
      <c r="B12" s="123" t="s">
        <v>6</v>
      </c>
      <c r="C12" s="121">
        <f>D12+E12+F12+G12+H12+I12+J12+K12+L12+M12+N12</f>
        <v>33805.699999999997</v>
      </c>
      <c r="D12" s="124">
        <f>D17+D22</f>
        <v>1441.7</v>
      </c>
      <c r="E12" s="124">
        <f t="shared" ref="E12:N12" si="3">E17+E22</f>
        <v>1522</v>
      </c>
      <c r="F12" s="124">
        <f t="shared" si="3"/>
        <v>1488</v>
      </c>
      <c r="G12" s="124">
        <f t="shared" si="3"/>
        <v>1378.9</v>
      </c>
      <c r="H12" s="124">
        <f t="shared" si="3"/>
        <v>5352</v>
      </c>
      <c r="I12" s="124">
        <f t="shared" si="3"/>
        <v>13537.5</v>
      </c>
      <c r="J12" s="124">
        <f>J17+J22</f>
        <v>1612.6</v>
      </c>
      <c r="K12" s="124">
        <f t="shared" si="3"/>
        <v>1833.6</v>
      </c>
      <c r="L12" s="124">
        <f t="shared" si="3"/>
        <v>1816.8</v>
      </c>
      <c r="M12" s="124">
        <f t="shared" si="3"/>
        <v>1879</v>
      </c>
      <c r="N12" s="124">
        <f t="shared" si="3"/>
        <v>1943.6</v>
      </c>
      <c r="O12" s="122" t="s">
        <v>17</v>
      </c>
    </row>
    <row r="13" spans="1:15">
      <c r="A13" s="18">
        <v>3</v>
      </c>
      <c r="B13" s="123" t="s">
        <v>7</v>
      </c>
      <c r="C13" s="121">
        <f t="shared" ref="C13:C24" si="4">D13+E13+F13+G13+H13+I13+J13+K13+L13+M13+N13</f>
        <v>13686.9</v>
      </c>
      <c r="D13" s="124">
        <f>D18+D23</f>
        <v>0</v>
      </c>
      <c r="E13" s="124">
        <f>E18+E23</f>
        <v>217.8</v>
      </c>
      <c r="F13" s="124">
        <f t="shared" ref="F13" si="5">F18+F23</f>
        <v>616.1</v>
      </c>
      <c r="G13" s="124">
        <f t="shared" ref="G13:N13" si="6">G18+G23</f>
        <v>611.4</v>
      </c>
      <c r="H13" s="124">
        <f t="shared" si="6"/>
        <v>2569.4</v>
      </c>
      <c r="I13" s="124">
        <f t="shared" si="6"/>
        <v>6535.3</v>
      </c>
      <c r="J13" s="124">
        <f>J18+J23</f>
        <v>583.70000000000005</v>
      </c>
      <c r="K13" s="124">
        <f t="shared" si="6"/>
        <v>583.70000000000005</v>
      </c>
      <c r="L13" s="124">
        <f t="shared" si="6"/>
        <v>661.9</v>
      </c>
      <c r="M13" s="124">
        <f t="shared" si="6"/>
        <v>657.3</v>
      </c>
      <c r="N13" s="124">
        <f t="shared" si="6"/>
        <v>650.29999999999995</v>
      </c>
      <c r="O13" s="122" t="s">
        <v>17</v>
      </c>
    </row>
    <row r="14" spans="1:15">
      <c r="A14" s="18">
        <v>4</v>
      </c>
      <c r="B14" s="123" t="s">
        <v>8</v>
      </c>
      <c r="C14" s="121">
        <f t="shared" si="4"/>
        <v>75753.086320000002</v>
      </c>
      <c r="D14" s="124">
        <f t="shared" ref="D14:E14" si="7">D19+D24</f>
        <v>3293.8257199999998</v>
      </c>
      <c r="E14" s="124">
        <f t="shared" si="7"/>
        <v>6297.6500000000005</v>
      </c>
      <c r="F14" s="124">
        <f>F19+F24</f>
        <v>4686.9606000000003</v>
      </c>
      <c r="G14" s="124">
        <f>G19+G24</f>
        <v>5060.6500000000005</v>
      </c>
      <c r="H14" s="124">
        <f>H19+H24</f>
        <v>5868.1100000000006</v>
      </c>
      <c r="I14" s="124">
        <f t="shared" ref="I14:N14" si="8">I19+I24</f>
        <v>11048.619999999999</v>
      </c>
      <c r="J14" s="124">
        <f t="shared" si="8"/>
        <v>18691.89</v>
      </c>
      <c r="K14" s="124">
        <f t="shared" si="8"/>
        <v>3928.37</v>
      </c>
      <c r="L14" s="124">
        <f t="shared" si="8"/>
        <v>5625.67</v>
      </c>
      <c r="M14" s="124">
        <f t="shared" si="8"/>
        <v>5625.67</v>
      </c>
      <c r="N14" s="124">
        <f t="shared" si="8"/>
        <v>5625.67</v>
      </c>
      <c r="O14" s="122" t="s">
        <v>17</v>
      </c>
    </row>
    <row r="15" spans="1:15">
      <c r="A15" s="18">
        <v>5</v>
      </c>
      <c r="B15" s="123" t="s">
        <v>9</v>
      </c>
      <c r="C15" s="121">
        <f t="shared" si="4"/>
        <v>0</v>
      </c>
      <c r="D15" s="124">
        <f>D20+D25</f>
        <v>0</v>
      </c>
      <c r="E15" s="124">
        <f t="shared" ref="E15:F15" si="9">E20+E25</f>
        <v>0</v>
      </c>
      <c r="F15" s="124">
        <f t="shared" si="9"/>
        <v>0</v>
      </c>
      <c r="G15" s="124">
        <f t="shared" ref="G15:N15" si="10">G20+G25</f>
        <v>0</v>
      </c>
      <c r="H15" s="124">
        <f t="shared" si="10"/>
        <v>0</v>
      </c>
      <c r="I15" s="124">
        <f t="shared" si="10"/>
        <v>0</v>
      </c>
      <c r="J15" s="124">
        <f t="shared" si="10"/>
        <v>0</v>
      </c>
      <c r="K15" s="124">
        <f t="shared" si="10"/>
        <v>0</v>
      </c>
      <c r="L15" s="124">
        <f t="shared" si="10"/>
        <v>0</v>
      </c>
      <c r="M15" s="124">
        <f t="shared" si="10"/>
        <v>0</v>
      </c>
      <c r="N15" s="124">
        <f t="shared" si="10"/>
        <v>0</v>
      </c>
      <c r="O15" s="122" t="s">
        <v>17</v>
      </c>
    </row>
    <row r="16" spans="1:15">
      <c r="A16" s="18">
        <v>6</v>
      </c>
      <c r="B16" s="119" t="s">
        <v>72</v>
      </c>
      <c r="C16" s="121">
        <f>D16+E16+F16+G16+H16+I16+J16+K16+L16+M16+N16</f>
        <v>46811.700000000004</v>
      </c>
      <c r="D16" s="124">
        <f t="shared" ref="D16:N16" si="11">SUM(D17:D20)</f>
        <v>0</v>
      </c>
      <c r="E16" s="124">
        <f t="shared" si="11"/>
        <v>0</v>
      </c>
      <c r="F16" s="124">
        <f t="shared" si="11"/>
        <v>0</v>
      </c>
      <c r="G16" s="124">
        <f t="shared" si="11"/>
        <v>0</v>
      </c>
      <c r="H16" s="124">
        <f>SUM(H17:H20)</f>
        <v>8936.7000000000007</v>
      </c>
      <c r="I16" s="124">
        <f t="shared" si="11"/>
        <v>24546.57</v>
      </c>
      <c r="J16" s="124">
        <f t="shared" si="11"/>
        <v>13328.43</v>
      </c>
      <c r="K16" s="124">
        <f t="shared" si="11"/>
        <v>0</v>
      </c>
      <c r="L16" s="124">
        <f t="shared" si="11"/>
        <v>0</v>
      </c>
      <c r="M16" s="124">
        <f t="shared" si="11"/>
        <v>0</v>
      </c>
      <c r="N16" s="124">
        <f t="shared" si="11"/>
        <v>0</v>
      </c>
      <c r="O16" s="122" t="s">
        <v>17</v>
      </c>
    </row>
    <row r="17" spans="1:15">
      <c r="A17" s="18">
        <v>7</v>
      </c>
      <c r="B17" s="123" t="s">
        <v>6</v>
      </c>
      <c r="C17" s="121">
        <f t="shared" si="4"/>
        <v>16054</v>
      </c>
      <c r="D17" s="124">
        <v>0</v>
      </c>
      <c r="E17" s="124">
        <v>0</v>
      </c>
      <c r="F17" s="124">
        <v>0</v>
      </c>
      <c r="G17" s="124">
        <v>0</v>
      </c>
      <c r="H17" s="124">
        <f>SUM(H85)</f>
        <v>3994</v>
      </c>
      <c r="I17" s="124">
        <f>SUM(I85)</f>
        <v>12060</v>
      </c>
      <c r="J17" s="176">
        <f t="shared" ref="J17:N17" si="12">SUM(J85)</f>
        <v>0</v>
      </c>
      <c r="K17" s="176">
        <f t="shared" si="12"/>
        <v>0</v>
      </c>
      <c r="L17" s="176">
        <f t="shared" si="12"/>
        <v>0</v>
      </c>
      <c r="M17" s="176">
        <f t="shared" si="12"/>
        <v>0</v>
      </c>
      <c r="N17" s="176">
        <f t="shared" si="12"/>
        <v>0</v>
      </c>
      <c r="O17" s="122" t="s">
        <v>17</v>
      </c>
    </row>
    <row r="18" spans="1:15">
      <c r="A18" s="18">
        <v>8</v>
      </c>
      <c r="B18" s="123" t="s">
        <v>7</v>
      </c>
      <c r="C18" s="121">
        <f t="shared" si="4"/>
        <v>7907.2</v>
      </c>
      <c r="D18" s="124">
        <v>0</v>
      </c>
      <c r="E18" s="124">
        <v>0</v>
      </c>
      <c r="F18" s="124">
        <v>0</v>
      </c>
      <c r="G18" s="124">
        <v>0</v>
      </c>
      <c r="H18" s="124">
        <f>SUM(H76)</f>
        <v>1967.2</v>
      </c>
      <c r="I18" s="124">
        <f>I83</f>
        <v>5940</v>
      </c>
      <c r="J18" s="176">
        <f t="shared" ref="J18:N18" si="13">J83</f>
        <v>0</v>
      </c>
      <c r="K18" s="176">
        <f t="shared" si="13"/>
        <v>0</v>
      </c>
      <c r="L18" s="176">
        <f t="shared" si="13"/>
        <v>0</v>
      </c>
      <c r="M18" s="176">
        <f t="shared" si="13"/>
        <v>0</v>
      </c>
      <c r="N18" s="176">
        <f t="shared" si="13"/>
        <v>0</v>
      </c>
      <c r="O18" s="122" t="s">
        <v>17</v>
      </c>
    </row>
    <row r="19" spans="1:15">
      <c r="A19" s="18">
        <v>9</v>
      </c>
      <c r="B19" s="123" t="s">
        <v>8</v>
      </c>
      <c r="C19" s="121">
        <f>D19+E19+F19+G19+H19+I19+J19+K19+L19+M19+N19</f>
        <v>22850.5</v>
      </c>
      <c r="D19" s="124">
        <v>0</v>
      </c>
      <c r="E19" s="124">
        <v>0</v>
      </c>
      <c r="F19" s="124">
        <v>0</v>
      </c>
      <c r="G19" s="124">
        <v>0</v>
      </c>
      <c r="H19" s="124">
        <f>H84</f>
        <v>2975.5</v>
      </c>
      <c r="I19" s="124">
        <v>6546.57</v>
      </c>
      <c r="J19" s="176">
        <v>13328.43</v>
      </c>
      <c r="K19" s="176">
        <v>0</v>
      </c>
      <c r="L19" s="176">
        <v>0</v>
      </c>
      <c r="M19" s="176">
        <v>0</v>
      </c>
      <c r="N19" s="176">
        <v>0</v>
      </c>
      <c r="O19" s="122" t="s">
        <v>17</v>
      </c>
    </row>
    <row r="20" spans="1:15">
      <c r="A20" s="18">
        <v>10</v>
      </c>
      <c r="B20" s="123" t="s">
        <v>9</v>
      </c>
      <c r="C20" s="121">
        <f>D20+E20+F20+G20+H20+I20+J20+K20+L20+M20+N20</f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22" t="s">
        <v>17</v>
      </c>
    </row>
    <row r="21" spans="1:15">
      <c r="A21" s="18">
        <v>11</v>
      </c>
      <c r="B21" s="119" t="s">
        <v>73</v>
      </c>
      <c r="C21" s="121">
        <f>D21+E21+F21+G21+H21+I21+J21+K21+L21+M21+N21</f>
        <v>76433.986319999996</v>
      </c>
      <c r="D21" s="121">
        <f t="shared" ref="D21:E21" si="14">D22+D23+D24+D25</f>
        <v>4735.5257199999996</v>
      </c>
      <c r="E21" s="121">
        <f t="shared" si="14"/>
        <v>8037.4500000000007</v>
      </c>
      <c r="F21" s="121">
        <f>F22+F23+F24+F25</f>
        <v>6791.0606000000007</v>
      </c>
      <c r="G21" s="121">
        <f>G22+G23+G24+G25</f>
        <v>7050.9500000000007</v>
      </c>
      <c r="H21" s="121">
        <f>H22+H23+H24+H25</f>
        <v>4852.8100000000004</v>
      </c>
      <c r="I21" s="121">
        <f>I22+I23+I24+I25</f>
        <v>6574.85</v>
      </c>
      <c r="J21" s="175">
        <f t="shared" ref="J21:N21" si="15">J22+J23+J24+J25</f>
        <v>7559.76</v>
      </c>
      <c r="K21" s="175">
        <f t="shared" si="15"/>
        <v>6345.67</v>
      </c>
      <c r="L21" s="175">
        <f t="shared" si="15"/>
        <v>8104.37</v>
      </c>
      <c r="M21" s="175">
        <f t="shared" si="15"/>
        <v>8161.97</v>
      </c>
      <c r="N21" s="175">
        <f t="shared" si="15"/>
        <v>8219.57</v>
      </c>
      <c r="O21" s="122" t="s">
        <v>17</v>
      </c>
    </row>
    <row r="22" spans="1:15">
      <c r="A22" s="18">
        <v>12</v>
      </c>
      <c r="B22" s="123" t="s">
        <v>6</v>
      </c>
      <c r="C22" s="121">
        <f>D22+E22+F22+G22+H22+I22+J22+K22+L22+M22+N22</f>
        <v>17751.7</v>
      </c>
      <c r="D22" s="124">
        <f>D88</f>
        <v>1441.7</v>
      </c>
      <c r="E22" s="124">
        <f>E92</f>
        <v>1522</v>
      </c>
      <c r="F22" s="124">
        <f>F88</f>
        <v>1488</v>
      </c>
      <c r="G22" s="124">
        <f t="shared" ref="G22" si="16">G88</f>
        <v>1378.9</v>
      </c>
      <c r="H22" s="124">
        <f>H88</f>
        <v>1358</v>
      </c>
      <c r="I22" s="124">
        <f>I88</f>
        <v>1477.5</v>
      </c>
      <c r="J22" s="176">
        <f>J88</f>
        <v>1612.6</v>
      </c>
      <c r="K22" s="176">
        <f t="shared" ref="K22:N22" si="17">K88</f>
        <v>1833.6</v>
      </c>
      <c r="L22" s="176">
        <f t="shared" si="17"/>
        <v>1816.8</v>
      </c>
      <c r="M22" s="176">
        <f t="shared" si="17"/>
        <v>1879</v>
      </c>
      <c r="N22" s="176">
        <f t="shared" si="17"/>
        <v>1943.6</v>
      </c>
      <c r="O22" s="122" t="s">
        <v>17</v>
      </c>
    </row>
    <row r="23" spans="1:15">
      <c r="A23" s="18">
        <v>13</v>
      </c>
      <c r="B23" s="123" t="s">
        <v>7</v>
      </c>
      <c r="C23" s="121">
        <f>D23+E23+F23+G23+H23+I23+J23+K23+L23+M23+N23</f>
        <v>5779.7</v>
      </c>
      <c r="D23" s="124">
        <f>D55+D63+D80+D83+D89+D28</f>
        <v>0</v>
      </c>
      <c r="E23" s="124">
        <f>E55+E63+E80+E83+E89+E28</f>
        <v>217.8</v>
      </c>
      <c r="F23" s="124">
        <f>F55+F63+F80+F83+F89+F28</f>
        <v>616.1</v>
      </c>
      <c r="G23" s="124">
        <f>G55+G63+G80+G83+G89+G28</f>
        <v>611.4</v>
      </c>
      <c r="H23" s="124">
        <f>H55+H63+H80+H89+H28</f>
        <v>602.20000000000005</v>
      </c>
      <c r="I23" s="124">
        <f t="shared" ref="I23" si="18">I55+I63+I80+I89+I28</f>
        <v>595.29999999999995</v>
      </c>
      <c r="J23" s="176">
        <f>J55+J63+J80+J89+J31</f>
        <v>583.70000000000005</v>
      </c>
      <c r="K23" s="176">
        <f t="shared" ref="K23:N23" si="19">K55+K63+K80+K89+K31</f>
        <v>583.70000000000005</v>
      </c>
      <c r="L23" s="176">
        <f t="shared" si="19"/>
        <v>661.9</v>
      </c>
      <c r="M23" s="176">
        <f t="shared" si="19"/>
        <v>657.3</v>
      </c>
      <c r="N23" s="176">
        <f t="shared" si="19"/>
        <v>650.29999999999995</v>
      </c>
      <c r="O23" s="122" t="s">
        <v>17</v>
      </c>
    </row>
    <row r="24" spans="1:15">
      <c r="A24" s="18">
        <v>14</v>
      </c>
      <c r="B24" s="123" t="s">
        <v>8</v>
      </c>
      <c r="C24" s="121">
        <f t="shared" si="4"/>
        <v>52902.586319999995</v>
      </c>
      <c r="D24" s="176">
        <f t="shared" ref="D24:G24" si="20">D29+D47+D56+D64+D70+D77+D90</f>
        <v>3293.8257199999998</v>
      </c>
      <c r="E24" s="176">
        <f t="shared" si="20"/>
        <v>6297.6500000000005</v>
      </c>
      <c r="F24" s="176">
        <f t="shared" si="20"/>
        <v>4686.9606000000003</v>
      </c>
      <c r="G24" s="176">
        <f t="shared" si="20"/>
        <v>5060.6500000000005</v>
      </c>
      <c r="H24" s="176">
        <v>2892.61</v>
      </c>
      <c r="I24" s="176">
        <v>4502.05</v>
      </c>
      <c r="J24" s="176">
        <v>5363.46</v>
      </c>
      <c r="K24" s="176">
        <f t="shared" ref="K24:N24" si="21">K29+K47+K56+K64+K70+K77+K90</f>
        <v>3928.37</v>
      </c>
      <c r="L24" s="176">
        <f t="shared" si="21"/>
        <v>5625.67</v>
      </c>
      <c r="M24" s="176">
        <f t="shared" si="21"/>
        <v>5625.67</v>
      </c>
      <c r="N24" s="176">
        <f t="shared" si="21"/>
        <v>5625.67</v>
      </c>
      <c r="O24" s="122" t="s">
        <v>17</v>
      </c>
    </row>
    <row r="25" spans="1:15">
      <c r="A25" s="18">
        <v>15</v>
      </c>
      <c r="B25" s="123" t="s">
        <v>9</v>
      </c>
      <c r="C25" s="121">
        <f>D25+E25+F25+G25+H25+I25+J25+K25+L25+M25+N25</f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22" t="s">
        <v>17</v>
      </c>
    </row>
    <row r="26" spans="1:15" ht="20.25" customHeight="1">
      <c r="A26" s="18">
        <v>16</v>
      </c>
      <c r="B26" s="240" t="s">
        <v>257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2"/>
    </row>
    <row r="27" spans="1:15">
      <c r="A27" s="18">
        <v>17</v>
      </c>
      <c r="B27" s="125" t="s">
        <v>14</v>
      </c>
      <c r="C27" s="128">
        <f>SUM(D27:N27)</f>
        <v>10097.479999999998</v>
      </c>
      <c r="D27" s="126">
        <f>D28+D29</f>
        <v>167.66</v>
      </c>
      <c r="E27" s="126">
        <f>E28+E29</f>
        <v>385.46000000000004</v>
      </c>
      <c r="F27" s="126">
        <f>F28+F29</f>
        <v>783.76</v>
      </c>
      <c r="G27" s="126">
        <f>G28+G29</f>
        <v>779.06</v>
      </c>
      <c r="H27" s="126">
        <f t="shared" ref="H27" si="22">H28+H29</f>
        <v>1079.6600000000001</v>
      </c>
      <c r="I27" s="126">
        <f>I28+I29</f>
        <v>857.49</v>
      </c>
      <c r="J27" s="126">
        <f t="shared" ref="J27:N27" si="23">J28+J29</f>
        <v>1017.07</v>
      </c>
      <c r="K27" s="126">
        <f t="shared" si="23"/>
        <v>1017.82</v>
      </c>
      <c r="L27" s="126">
        <f t="shared" si="23"/>
        <v>1341.9</v>
      </c>
      <c r="M27" s="126">
        <f t="shared" si="23"/>
        <v>1337.3</v>
      </c>
      <c r="N27" s="126">
        <f t="shared" si="23"/>
        <v>1330.3</v>
      </c>
      <c r="O27" s="122" t="s">
        <v>17</v>
      </c>
    </row>
    <row r="28" spans="1:15" s="4" customFormat="1">
      <c r="A28" s="18">
        <v>18</v>
      </c>
      <c r="B28" s="127" t="s">
        <v>7</v>
      </c>
      <c r="C28" s="128">
        <f>SUM(D28:N28)</f>
        <v>5779.7</v>
      </c>
      <c r="D28" s="128">
        <f>D31</f>
        <v>0</v>
      </c>
      <c r="E28" s="128">
        <f t="shared" ref="E28:N28" si="24">E31</f>
        <v>217.8</v>
      </c>
      <c r="F28" s="128">
        <f t="shared" si="24"/>
        <v>616.1</v>
      </c>
      <c r="G28" s="128">
        <f t="shared" si="24"/>
        <v>611.4</v>
      </c>
      <c r="H28" s="128">
        <f t="shared" si="24"/>
        <v>602.20000000000005</v>
      </c>
      <c r="I28" s="128">
        <f t="shared" si="24"/>
        <v>595.29999999999995</v>
      </c>
      <c r="J28" s="128">
        <f t="shared" si="24"/>
        <v>583.70000000000005</v>
      </c>
      <c r="K28" s="128">
        <f t="shared" si="24"/>
        <v>583.70000000000005</v>
      </c>
      <c r="L28" s="128">
        <f t="shared" si="24"/>
        <v>661.9</v>
      </c>
      <c r="M28" s="128">
        <f t="shared" si="24"/>
        <v>657.3</v>
      </c>
      <c r="N28" s="128">
        <f t="shared" si="24"/>
        <v>650.29999999999995</v>
      </c>
      <c r="O28" s="122"/>
    </row>
    <row r="29" spans="1:15">
      <c r="A29" s="18">
        <v>19</v>
      </c>
      <c r="B29" s="127" t="s">
        <v>8</v>
      </c>
      <c r="C29" s="128">
        <f>SUM(D29:N29)</f>
        <v>4317.78</v>
      </c>
      <c r="D29" s="128">
        <f>D32</f>
        <v>167.66</v>
      </c>
      <c r="E29" s="128">
        <f t="shared" ref="E29" si="25">E32</f>
        <v>167.66</v>
      </c>
      <c r="F29" s="128">
        <f>F32</f>
        <v>167.66</v>
      </c>
      <c r="G29" s="128">
        <f t="shared" ref="G29:N29" si="26">G32</f>
        <v>167.66</v>
      </c>
      <c r="H29" s="128">
        <f>H32</f>
        <v>477.46</v>
      </c>
      <c r="I29" s="128">
        <f t="shared" si="26"/>
        <v>262.19</v>
      </c>
      <c r="J29" s="128">
        <f t="shared" si="26"/>
        <v>433.37</v>
      </c>
      <c r="K29" s="128">
        <f t="shared" si="26"/>
        <v>434.12</v>
      </c>
      <c r="L29" s="128">
        <f t="shared" si="26"/>
        <v>680</v>
      </c>
      <c r="M29" s="128">
        <f t="shared" si="26"/>
        <v>680</v>
      </c>
      <c r="N29" s="128">
        <f t="shared" si="26"/>
        <v>680</v>
      </c>
      <c r="O29" s="122" t="s">
        <v>17</v>
      </c>
    </row>
    <row r="30" spans="1:15" ht="22.5">
      <c r="A30" s="18">
        <v>20</v>
      </c>
      <c r="B30" s="129" t="s">
        <v>15</v>
      </c>
      <c r="C30" s="128">
        <f>SUM(D30:N30)</f>
        <v>10097.479999999998</v>
      </c>
      <c r="D30" s="130">
        <f>D31+D32</f>
        <v>167.66</v>
      </c>
      <c r="E30" s="130">
        <f>E31+E32</f>
        <v>385.46000000000004</v>
      </c>
      <c r="F30" s="130">
        <f>F31+F32</f>
        <v>783.76</v>
      </c>
      <c r="G30" s="130">
        <f t="shared" ref="G30:N30" si="27">G31+G32</f>
        <v>779.06</v>
      </c>
      <c r="H30" s="130">
        <f t="shared" si="27"/>
        <v>1079.6600000000001</v>
      </c>
      <c r="I30" s="130">
        <f t="shared" si="27"/>
        <v>857.49</v>
      </c>
      <c r="J30" s="130">
        <f t="shared" si="27"/>
        <v>1017.07</v>
      </c>
      <c r="K30" s="130">
        <f t="shared" si="27"/>
        <v>1017.82</v>
      </c>
      <c r="L30" s="130">
        <f t="shared" si="27"/>
        <v>1341.9</v>
      </c>
      <c r="M30" s="130">
        <f t="shared" si="27"/>
        <v>1337.3</v>
      </c>
      <c r="N30" s="130">
        <f t="shared" si="27"/>
        <v>1330.3</v>
      </c>
      <c r="O30" s="131" t="s">
        <v>17</v>
      </c>
    </row>
    <row r="31" spans="1:15">
      <c r="A31" s="18">
        <v>21</v>
      </c>
      <c r="B31" s="132" t="s">
        <v>7</v>
      </c>
      <c r="C31" s="128">
        <f>D31+E31+F31+G31+H31+I31+J31</f>
        <v>3226.5</v>
      </c>
      <c r="D31" s="130">
        <v>0</v>
      </c>
      <c r="E31" s="128">
        <v>217.8</v>
      </c>
      <c r="F31" s="128">
        <v>616.1</v>
      </c>
      <c r="G31" s="128">
        <v>611.4</v>
      </c>
      <c r="H31" s="128">
        <v>602.20000000000005</v>
      </c>
      <c r="I31" s="128">
        <v>595.29999999999995</v>
      </c>
      <c r="J31" s="128">
        <v>583.70000000000005</v>
      </c>
      <c r="K31" s="128">
        <v>583.70000000000005</v>
      </c>
      <c r="L31" s="128">
        <v>661.9</v>
      </c>
      <c r="M31" s="128">
        <v>657.3</v>
      </c>
      <c r="N31" s="128">
        <v>650.29999999999995</v>
      </c>
      <c r="O31" s="131"/>
    </row>
    <row r="32" spans="1:15">
      <c r="A32" s="18">
        <v>22</v>
      </c>
      <c r="B32" s="133" t="s">
        <v>8</v>
      </c>
      <c r="C32" s="128">
        <f>D32+E32+F32+G32+H32+I32+J32+J32+K32+L32+M32+N32</f>
        <v>4751.1499999999996</v>
      </c>
      <c r="D32" s="128">
        <v>167.66</v>
      </c>
      <c r="E32" s="128">
        <v>167.66</v>
      </c>
      <c r="F32" s="128">
        <v>167.66</v>
      </c>
      <c r="G32" s="128">
        <v>167.66</v>
      </c>
      <c r="H32" s="128">
        <v>477.46</v>
      </c>
      <c r="I32" s="128">
        <v>262.19</v>
      </c>
      <c r="J32" s="128">
        <v>433.37</v>
      </c>
      <c r="K32" s="128">
        <v>434.12</v>
      </c>
      <c r="L32" s="128">
        <v>680</v>
      </c>
      <c r="M32" s="128">
        <v>680</v>
      </c>
      <c r="N32" s="128">
        <v>680</v>
      </c>
      <c r="O32" s="134"/>
    </row>
    <row r="33" spans="1:15" ht="73.5" customHeight="1">
      <c r="A33" s="18">
        <v>23</v>
      </c>
      <c r="B33" s="135" t="s">
        <v>256</v>
      </c>
      <c r="C33" s="128">
        <f>D33+E33+F33+G33+H33+I33+J33+K33+L33+M33+N33</f>
        <v>10097.479999999998</v>
      </c>
      <c r="D33" s="128">
        <v>167.66</v>
      </c>
      <c r="E33" s="128">
        <v>385.46</v>
      </c>
      <c r="F33" s="128">
        <v>783.76</v>
      </c>
      <c r="G33" s="128">
        <f t="shared" ref="G33:I33" si="28">G32+G31</f>
        <v>779.06</v>
      </c>
      <c r="H33" s="128">
        <f t="shared" si="28"/>
        <v>1079.6600000000001</v>
      </c>
      <c r="I33" s="128">
        <f t="shared" si="28"/>
        <v>857.49</v>
      </c>
      <c r="J33" s="128">
        <f t="shared" ref="J33" si="29">J32+J31</f>
        <v>1017.07</v>
      </c>
      <c r="K33" s="128">
        <f t="shared" ref="K33" si="30">K32+K31</f>
        <v>1017.82</v>
      </c>
      <c r="L33" s="128">
        <f t="shared" ref="L33" si="31">L32+L31</f>
        <v>1341.9</v>
      </c>
      <c r="M33" s="128">
        <f t="shared" ref="M33" si="32">M32+M31</f>
        <v>1337.3</v>
      </c>
      <c r="N33" s="128">
        <f t="shared" ref="N33" si="33">N32+N31</f>
        <v>1330.3</v>
      </c>
      <c r="O33" s="136" t="s">
        <v>265</v>
      </c>
    </row>
    <row r="34" spans="1:15" s="3" customFormat="1" ht="76.5" hidden="1" customHeight="1">
      <c r="A34" s="18">
        <v>24</v>
      </c>
      <c r="B34" s="123" t="s">
        <v>236</v>
      </c>
      <c r="C34" s="137">
        <f t="shared" ref="C34:C42" si="34">SUM(D34:J34)</f>
        <v>60</v>
      </c>
      <c r="D34" s="130">
        <v>0</v>
      </c>
      <c r="E34" s="137">
        <v>0</v>
      </c>
      <c r="F34" s="128">
        <v>0</v>
      </c>
      <c r="G34" s="128">
        <v>0</v>
      </c>
      <c r="H34" s="137">
        <v>20</v>
      </c>
      <c r="I34" s="137">
        <v>20</v>
      </c>
      <c r="J34" s="137">
        <v>20</v>
      </c>
      <c r="K34" s="137"/>
      <c r="L34" s="137"/>
      <c r="M34" s="137"/>
      <c r="N34" s="137"/>
      <c r="O34" s="138" t="s">
        <v>126</v>
      </c>
    </row>
    <row r="35" spans="1:15" s="3" customFormat="1" ht="63" hidden="1" customHeight="1">
      <c r="A35" s="18">
        <v>25</v>
      </c>
      <c r="B35" s="123" t="s">
        <v>237</v>
      </c>
      <c r="C35" s="137">
        <f t="shared" si="34"/>
        <v>312.10000000000002</v>
      </c>
      <c r="D35" s="139">
        <v>54.1</v>
      </c>
      <c r="E35" s="137">
        <v>30</v>
      </c>
      <c r="F35" s="128">
        <v>30</v>
      </c>
      <c r="G35" s="128">
        <v>30</v>
      </c>
      <c r="H35" s="137">
        <v>56</v>
      </c>
      <c r="I35" s="137">
        <v>56</v>
      </c>
      <c r="J35" s="137">
        <v>56</v>
      </c>
      <c r="K35" s="137"/>
      <c r="L35" s="137"/>
      <c r="M35" s="137"/>
      <c r="N35" s="137"/>
      <c r="O35" s="140">
        <v>7</v>
      </c>
    </row>
    <row r="36" spans="1:15" s="3" customFormat="1" ht="93" hidden="1" customHeight="1">
      <c r="A36" s="18">
        <v>26</v>
      </c>
      <c r="B36" s="123" t="s">
        <v>238</v>
      </c>
      <c r="C36" s="137">
        <f t="shared" si="34"/>
        <v>154.14000000000001</v>
      </c>
      <c r="D36" s="130">
        <v>22.02</v>
      </c>
      <c r="E36" s="137">
        <v>22.02</v>
      </c>
      <c r="F36" s="128">
        <v>22.02</v>
      </c>
      <c r="G36" s="128">
        <v>22.02</v>
      </c>
      <c r="H36" s="137">
        <v>22.02</v>
      </c>
      <c r="I36" s="137">
        <v>22.02</v>
      </c>
      <c r="J36" s="137">
        <v>22.02</v>
      </c>
      <c r="K36" s="137"/>
      <c r="L36" s="137"/>
      <c r="M36" s="137"/>
      <c r="N36" s="137"/>
      <c r="O36" s="140">
        <v>5</v>
      </c>
    </row>
    <row r="37" spans="1:15" s="3" customFormat="1" ht="62.25" hidden="1" customHeight="1">
      <c r="A37" s="18">
        <v>27</v>
      </c>
      <c r="B37" s="123" t="s">
        <v>239</v>
      </c>
      <c r="C37" s="137">
        <f t="shared" si="34"/>
        <v>2466.1</v>
      </c>
      <c r="D37" s="139">
        <v>300.10000000000002</v>
      </c>
      <c r="E37" s="137">
        <v>352</v>
      </c>
      <c r="F37" s="128">
        <v>352</v>
      </c>
      <c r="G37" s="128">
        <v>352</v>
      </c>
      <c r="H37" s="137">
        <v>370</v>
      </c>
      <c r="I37" s="137">
        <v>370</v>
      </c>
      <c r="J37" s="137">
        <v>370</v>
      </c>
      <c r="K37" s="137"/>
      <c r="L37" s="137"/>
      <c r="M37" s="137"/>
      <c r="N37" s="137"/>
      <c r="O37" s="140" t="s">
        <v>127</v>
      </c>
    </row>
    <row r="38" spans="1:15" s="3" customFormat="1" ht="90" hidden="1" customHeight="1">
      <c r="A38" s="18">
        <v>28</v>
      </c>
      <c r="B38" s="123" t="s">
        <v>240</v>
      </c>
      <c r="C38" s="137">
        <f t="shared" si="34"/>
        <v>415</v>
      </c>
      <c r="D38" s="139">
        <v>70</v>
      </c>
      <c r="E38" s="137">
        <v>55</v>
      </c>
      <c r="F38" s="128">
        <v>55</v>
      </c>
      <c r="G38" s="128">
        <v>55</v>
      </c>
      <c r="H38" s="137">
        <v>60</v>
      </c>
      <c r="I38" s="137">
        <v>60</v>
      </c>
      <c r="J38" s="137">
        <v>60</v>
      </c>
      <c r="K38" s="137"/>
      <c r="L38" s="137"/>
      <c r="M38" s="137"/>
      <c r="N38" s="137"/>
      <c r="O38" s="140" t="s">
        <v>127</v>
      </c>
    </row>
    <row r="39" spans="1:15" s="3" customFormat="1" ht="48.75" hidden="1" customHeight="1">
      <c r="A39" s="18">
        <v>29</v>
      </c>
      <c r="B39" s="123" t="s">
        <v>241</v>
      </c>
      <c r="C39" s="137">
        <f t="shared" si="34"/>
        <v>90</v>
      </c>
      <c r="D39" s="130">
        <v>36</v>
      </c>
      <c r="E39" s="137">
        <v>0</v>
      </c>
      <c r="F39" s="128">
        <v>0</v>
      </c>
      <c r="G39" s="128">
        <v>0</v>
      </c>
      <c r="H39" s="137">
        <v>18</v>
      </c>
      <c r="I39" s="137">
        <v>18</v>
      </c>
      <c r="J39" s="137">
        <v>18</v>
      </c>
      <c r="K39" s="137"/>
      <c r="L39" s="137"/>
      <c r="M39" s="137"/>
      <c r="N39" s="137"/>
      <c r="O39" s="140">
        <v>4</v>
      </c>
    </row>
    <row r="40" spans="1:15" s="3" customFormat="1" ht="77.25" hidden="1" customHeight="1">
      <c r="A40" s="18">
        <v>30</v>
      </c>
      <c r="B40" s="123" t="s">
        <v>242</v>
      </c>
      <c r="C40" s="137">
        <f t="shared" si="34"/>
        <v>38.94</v>
      </c>
      <c r="D40" s="139">
        <v>0</v>
      </c>
      <c r="E40" s="137">
        <v>0</v>
      </c>
      <c r="F40" s="128">
        <v>0</v>
      </c>
      <c r="G40" s="128">
        <v>0</v>
      </c>
      <c r="H40" s="137">
        <v>12.98</v>
      </c>
      <c r="I40" s="137">
        <v>12.98</v>
      </c>
      <c r="J40" s="137">
        <v>12.98</v>
      </c>
      <c r="K40" s="137"/>
      <c r="L40" s="137"/>
      <c r="M40" s="137"/>
      <c r="N40" s="137"/>
      <c r="O40" s="140">
        <v>4</v>
      </c>
    </row>
    <row r="41" spans="1:15" ht="61.5" hidden="1" customHeight="1">
      <c r="A41" s="18">
        <v>31</v>
      </c>
      <c r="B41" s="123" t="s">
        <v>243</v>
      </c>
      <c r="C41" s="137">
        <f t="shared" si="34"/>
        <v>1550.001</v>
      </c>
      <c r="D41" s="139">
        <v>167.001</v>
      </c>
      <c r="E41" s="137">
        <v>230</v>
      </c>
      <c r="F41" s="128">
        <v>230</v>
      </c>
      <c r="G41" s="128">
        <v>230</v>
      </c>
      <c r="H41" s="137">
        <v>231</v>
      </c>
      <c r="I41" s="137">
        <v>231</v>
      </c>
      <c r="J41" s="137">
        <v>231</v>
      </c>
      <c r="K41" s="137"/>
      <c r="L41" s="137"/>
      <c r="M41" s="137"/>
      <c r="N41" s="137"/>
      <c r="O41" s="141">
        <v>11</v>
      </c>
    </row>
    <row r="42" spans="1:15" ht="45" hidden="1" customHeight="1">
      <c r="A42" s="18">
        <v>32</v>
      </c>
      <c r="B42" s="123" t="s">
        <v>244</v>
      </c>
      <c r="C42" s="137">
        <f t="shared" si="34"/>
        <v>72.643820000000005</v>
      </c>
      <c r="D42" s="139">
        <v>9.7038200000000003</v>
      </c>
      <c r="E42" s="137">
        <v>10.98</v>
      </c>
      <c r="F42" s="128">
        <v>10.98</v>
      </c>
      <c r="G42" s="128">
        <v>10.98</v>
      </c>
      <c r="H42" s="137">
        <v>10</v>
      </c>
      <c r="I42" s="137">
        <v>10</v>
      </c>
      <c r="J42" s="137">
        <v>10</v>
      </c>
      <c r="K42" s="137"/>
      <c r="L42" s="137"/>
      <c r="M42" s="137"/>
      <c r="N42" s="137"/>
      <c r="O42" s="140">
        <v>9</v>
      </c>
    </row>
    <row r="43" spans="1:15" ht="33.75" customHeight="1">
      <c r="A43" s="18"/>
      <c r="B43" s="192" t="s">
        <v>300</v>
      </c>
      <c r="C43" s="193"/>
      <c r="D43" s="194"/>
      <c r="E43" s="193"/>
      <c r="F43" s="195"/>
      <c r="G43" s="195"/>
      <c r="H43" s="193"/>
      <c r="I43" s="193"/>
      <c r="J43" s="193"/>
      <c r="K43" s="193">
        <v>0</v>
      </c>
      <c r="L43" s="193">
        <v>82900</v>
      </c>
      <c r="M43" s="193">
        <v>82900</v>
      </c>
      <c r="N43" s="193">
        <v>82900</v>
      </c>
      <c r="O43" s="180"/>
    </row>
    <row r="44" spans="1:15" ht="79.5" customHeight="1">
      <c r="A44" s="18"/>
      <c r="B44" s="179" t="s">
        <v>297</v>
      </c>
      <c r="C44" s="128">
        <v>5521.6999999999989</v>
      </c>
      <c r="D44" s="128">
        <v>0</v>
      </c>
      <c r="E44" s="128">
        <v>217.8</v>
      </c>
      <c r="F44" s="128">
        <v>616.1</v>
      </c>
      <c r="G44" s="128">
        <v>611.4</v>
      </c>
      <c r="H44" s="128">
        <v>602.20000000000005</v>
      </c>
      <c r="I44" s="128">
        <v>595.29999999999995</v>
      </c>
      <c r="J44" s="128">
        <v>583.70000000000005</v>
      </c>
      <c r="K44" s="128">
        <v>1017.82</v>
      </c>
      <c r="L44" s="128">
        <v>1259</v>
      </c>
      <c r="M44" s="128">
        <v>1254.4000000000001</v>
      </c>
      <c r="N44" s="128">
        <v>1247.4000000000001</v>
      </c>
      <c r="O44" s="180"/>
    </row>
    <row r="45" spans="1:15" s="103" customFormat="1" ht="17.25" customHeight="1">
      <c r="A45" s="46">
        <v>24</v>
      </c>
      <c r="B45" s="240" t="s">
        <v>131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2"/>
    </row>
    <row r="46" spans="1:15" ht="22.5">
      <c r="A46" s="18">
        <v>25</v>
      </c>
      <c r="B46" s="129" t="s">
        <v>16</v>
      </c>
      <c r="C46" s="117">
        <f>SUM(D46:N46)</f>
        <v>23070.756820000002</v>
      </c>
      <c r="D46" s="142">
        <f t="shared" ref="D46:N46" si="35">D48</f>
        <v>1155.73918</v>
      </c>
      <c r="E46" s="142">
        <f t="shared" si="35"/>
        <v>892.81999999999994</v>
      </c>
      <c r="F46" s="142">
        <f>F48</f>
        <v>1207.56764</v>
      </c>
      <c r="G46" s="142">
        <f t="shared" si="35"/>
        <v>1165.8600000000001</v>
      </c>
      <c r="H46" s="142">
        <f t="shared" si="35"/>
        <v>1135.71</v>
      </c>
      <c r="I46" s="142">
        <f t="shared" si="35"/>
        <v>6444.5</v>
      </c>
      <c r="J46" s="142">
        <f t="shared" si="35"/>
        <v>6265.28</v>
      </c>
      <c r="K46" s="142">
        <f t="shared" si="35"/>
        <v>1172.08</v>
      </c>
      <c r="L46" s="142">
        <f t="shared" si="35"/>
        <v>1210.4000000000001</v>
      </c>
      <c r="M46" s="142">
        <f t="shared" si="35"/>
        <v>1210.4000000000001</v>
      </c>
      <c r="N46" s="142">
        <f t="shared" si="35"/>
        <v>1210.4000000000001</v>
      </c>
      <c r="O46" s="143" t="s">
        <v>128</v>
      </c>
    </row>
    <row r="47" spans="1:15" s="3" customFormat="1">
      <c r="A47" s="18">
        <v>26</v>
      </c>
      <c r="B47" s="144" t="s">
        <v>8</v>
      </c>
      <c r="C47" s="117">
        <f>SUM(D47:N47)</f>
        <v>23070.756820000002</v>
      </c>
      <c r="D47" s="142">
        <f>D48</f>
        <v>1155.73918</v>
      </c>
      <c r="E47" s="142">
        <f t="shared" ref="E47:N48" si="36">E48</f>
        <v>892.81999999999994</v>
      </c>
      <c r="F47" s="142">
        <f t="shared" si="36"/>
        <v>1207.56764</v>
      </c>
      <c r="G47" s="142">
        <f t="shared" si="36"/>
        <v>1165.8600000000001</v>
      </c>
      <c r="H47" s="142">
        <f t="shared" si="36"/>
        <v>1135.71</v>
      </c>
      <c r="I47" s="142">
        <f t="shared" si="36"/>
        <v>6444.5</v>
      </c>
      <c r="J47" s="142">
        <f t="shared" si="36"/>
        <v>6265.28</v>
      </c>
      <c r="K47" s="142">
        <f t="shared" si="36"/>
        <v>1172.08</v>
      </c>
      <c r="L47" s="142">
        <f t="shared" si="36"/>
        <v>1210.4000000000001</v>
      </c>
      <c r="M47" s="142">
        <f t="shared" si="36"/>
        <v>1210.4000000000001</v>
      </c>
      <c r="N47" s="142">
        <f t="shared" si="36"/>
        <v>1210.4000000000001</v>
      </c>
      <c r="O47" s="131" t="s">
        <v>17</v>
      </c>
    </row>
    <row r="48" spans="1:15" ht="22.5">
      <c r="A48" s="18">
        <v>27</v>
      </c>
      <c r="B48" s="129" t="s">
        <v>15</v>
      </c>
      <c r="C48" s="117">
        <f>SUM(D48:N48)</f>
        <v>23070.756820000002</v>
      </c>
      <c r="D48" s="142">
        <f>D49</f>
        <v>1155.73918</v>
      </c>
      <c r="E48" s="142">
        <f t="shared" si="36"/>
        <v>892.81999999999994</v>
      </c>
      <c r="F48" s="142">
        <f>F49</f>
        <v>1207.56764</v>
      </c>
      <c r="G48" s="142">
        <f t="shared" si="36"/>
        <v>1165.8600000000001</v>
      </c>
      <c r="H48" s="142">
        <f t="shared" si="36"/>
        <v>1135.71</v>
      </c>
      <c r="I48" s="142">
        <f t="shared" si="36"/>
        <v>6444.5</v>
      </c>
      <c r="J48" s="142">
        <f t="shared" si="36"/>
        <v>6265.28</v>
      </c>
      <c r="K48" s="142">
        <f t="shared" si="36"/>
        <v>1172.08</v>
      </c>
      <c r="L48" s="142">
        <f t="shared" si="36"/>
        <v>1210.4000000000001</v>
      </c>
      <c r="M48" s="142">
        <f t="shared" si="36"/>
        <v>1210.4000000000001</v>
      </c>
      <c r="N48" s="142">
        <f t="shared" si="36"/>
        <v>1210.4000000000001</v>
      </c>
      <c r="O48" s="169" t="s">
        <v>17</v>
      </c>
    </row>
    <row r="49" spans="1:15">
      <c r="A49" s="18">
        <v>28</v>
      </c>
      <c r="B49" s="144" t="s">
        <v>8</v>
      </c>
      <c r="C49" s="117">
        <f t="shared" ref="C49:C51" si="37">SUM(D49:N49)</f>
        <v>23070.756820000002</v>
      </c>
      <c r="D49" s="142">
        <f>D50+D51</f>
        <v>1155.73918</v>
      </c>
      <c r="E49" s="142">
        <f t="shared" ref="E49:N49" si="38">E50+E51</f>
        <v>892.81999999999994</v>
      </c>
      <c r="F49" s="142">
        <f t="shared" si="38"/>
        <v>1207.56764</v>
      </c>
      <c r="G49" s="142">
        <f t="shared" si="38"/>
        <v>1165.8600000000001</v>
      </c>
      <c r="H49" s="142">
        <f t="shared" si="38"/>
        <v>1135.71</v>
      </c>
      <c r="I49" s="142">
        <f t="shared" si="38"/>
        <v>6444.5</v>
      </c>
      <c r="J49" s="142">
        <f t="shared" si="38"/>
        <v>6265.28</v>
      </c>
      <c r="K49" s="142">
        <f t="shared" si="38"/>
        <v>1172.08</v>
      </c>
      <c r="L49" s="142">
        <f t="shared" si="38"/>
        <v>1210.4000000000001</v>
      </c>
      <c r="M49" s="142">
        <f t="shared" si="38"/>
        <v>1210.4000000000001</v>
      </c>
      <c r="N49" s="177">
        <f t="shared" si="38"/>
        <v>1210.4000000000001</v>
      </c>
      <c r="O49" s="131" t="s">
        <v>128</v>
      </c>
    </row>
    <row r="50" spans="1:15" ht="33" customHeight="1">
      <c r="A50" s="18">
        <v>29</v>
      </c>
      <c r="B50" s="129" t="s">
        <v>248</v>
      </c>
      <c r="C50" s="117">
        <f t="shared" si="37"/>
        <v>7810.1775399999997</v>
      </c>
      <c r="D50" s="117">
        <v>438.17318</v>
      </c>
      <c r="E50" s="117">
        <v>511.71</v>
      </c>
      <c r="F50" s="117">
        <v>670.57435999999996</v>
      </c>
      <c r="G50" s="117">
        <v>567.41999999999996</v>
      </c>
      <c r="H50" s="117">
        <v>697.81</v>
      </c>
      <c r="I50" s="117">
        <v>742.86</v>
      </c>
      <c r="J50" s="117">
        <v>927.08</v>
      </c>
      <c r="K50" s="117">
        <v>838.35</v>
      </c>
      <c r="L50" s="117">
        <v>805.4</v>
      </c>
      <c r="M50" s="117">
        <v>805.4</v>
      </c>
      <c r="N50" s="117">
        <v>805.4</v>
      </c>
      <c r="O50" s="170" t="s">
        <v>267</v>
      </c>
    </row>
    <row r="51" spans="1:15" ht="48" customHeight="1">
      <c r="A51" s="18">
        <v>30</v>
      </c>
      <c r="B51" s="129" t="s">
        <v>247</v>
      </c>
      <c r="C51" s="117">
        <f t="shared" si="37"/>
        <v>15260.579280000002</v>
      </c>
      <c r="D51" s="142">
        <v>717.56600000000003</v>
      </c>
      <c r="E51" s="128">
        <v>381.11</v>
      </c>
      <c r="F51" s="128">
        <v>536.99328000000003</v>
      </c>
      <c r="G51" s="128">
        <v>598.44000000000005</v>
      </c>
      <c r="H51" s="128">
        <v>437.9</v>
      </c>
      <c r="I51" s="128">
        <v>5701.64</v>
      </c>
      <c r="J51" s="128">
        <v>5338.2</v>
      </c>
      <c r="K51" s="128">
        <v>333.73</v>
      </c>
      <c r="L51" s="128">
        <v>405</v>
      </c>
      <c r="M51" s="128">
        <v>405</v>
      </c>
      <c r="N51" s="128">
        <v>405</v>
      </c>
      <c r="O51" s="145" t="s">
        <v>266</v>
      </c>
    </row>
    <row r="52" spans="1:15" ht="20.25" customHeight="1">
      <c r="A52" s="18">
        <v>31</v>
      </c>
      <c r="B52" s="240" t="s">
        <v>230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1:15" ht="13.5" customHeight="1">
      <c r="A53" s="46">
        <v>32</v>
      </c>
      <c r="B53" s="129" t="s">
        <v>233</v>
      </c>
      <c r="C53" s="115">
        <f>C54+C55+C56</f>
        <v>2418.163</v>
      </c>
      <c r="D53" s="115">
        <f t="shared" ref="D53:N53" si="39">D54+D55+D56</f>
        <v>243</v>
      </c>
      <c r="E53" s="115">
        <f t="shared" si="39"/>
        <v>300.27999999999997</v>
      </c>
      <c r="F53" s="115">
        <f t="shared" si="39"/>
        <v>159.393</v>
      </c>
      <c r="G53" s="115">
        <f t="shared" si="39"/>
        <v>179.21</v>
      </c>
      <c r="H53" s="115">
        <f t="shared" si="39"/>
        <v>185.73</v>
      </c>
      <c r="I53" s="115">
        <f t="shared" si="39"/>
        <v>264.83999999999997</v>
      </c>
      <c r="J53" s="115">
        <f t="shared" si="39"/>
        <v>250.76</v>
      </c>
      <c r="K53" s="115">
        <f t="shared" si="39"/>
        <v>133.69999999999999</v>
      </c>
      <c r="L53" s="115">
        <f t="shared" si="39"/>
        <v>233.75</v>
      </c>
      <c r="M53" s="115">
        <f t="shared" si="39"/>
        <v>233.75</v>
      </c>
      <c r="N53" s="115">
        <f t="shared" si="39"/>
        <v>233.75</v>
      </c>
      <c r="O53" s="146" t="s">
        <v>128</v>
      </c>
    </row>
    <row r="54" spans="1:15" ht="13.5" customHeight="1">
      <c r="A54" s="46">
        <v>33</v>
      </c>
      <c r="B54" s="147" t="s">
        <v>6</v>
      </c>
      <c r="C54" s="115">
        <f>D54+E54+F54+G54+H54+I54+J54</f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46" t="s">
        <v>128</v>
      </c>
    </row>
    <row r="55" spans="1:15" ht="13.5" customHeight="1">
      <c r="A55" s="46">
        <v>34</v>
      </c>
      <c r="B55" s="147" t="s">
        <v>87</v>
      </c>
      <c r="C55" s="115">
        <f>D55+E55+F55+G55+H55+I55+J55</f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46" t="s">
        <v>128</v>
      </c>
    </row>
    <row r="56" spans="1:15" ht="15" customHeight="1">
      <c r="A56" s="46">
        <v>35</v>
      </c>
      <c r="B56" s="147" t="s">
        <v>8</v>
      </c>
      <c r="C56" s="115">
        <f>C58</f>
        <v>2418.163</v>
      </c>
      <c r="D56" s="115">
        <f t="shared" ref="D56:N56" si="40">D58</f>
        <v>243</v>
      </c>
      <c r="E56" s="115">
        <f t="shared" si="40"/>
        <v>300.27999999999997</v>
      </c>
      <c r="F56" s="115">
        <f t="shared" si="40"/>
        <v>159.393</v>
      </c>
      <c r="G56" s="115">
        <f t="shared" si="40"/>
        <v>179.21</v>
      </c>
      <c r="H56" s="115">
        <f t="shared" si="40"/>
        <v>185.73</v>
      </c>
      <c r="I56" s="115">
        <f t="shared" si="40"/>
        <v>264.83999999999997</v>
      </c>
      <c r="J56" s="115">
        <f t="shared" si="40"/>
        <v>250.76</v>
      </c>
      <c r="K56" s="115">
        <f t="shared" si="40"/>
        <v>133.69999999999999</v>
      </c>
      <c r="L56" s="115">
        <f t="shared" si="40"/>
        <v>233.75</v>
      </c>
      <c r="M56" s="115">
        <f t="shared" si="40"/>
        <v>233.75</v>
      </c>
      <c r="N56" s="115">
        <f t="shared" si="40"/>
        <v>233.75</v>
      </c>
      <c r="O56" s="146" t="s">
        <v>128</v>
      </c>
    </row>
    <row r="57" spans="1:15" ht="30.75" customHeight="1">
      <c r="A57" s="46">
        <v>36</v>
      </c>
      <c r="B57" s="147" t="s">
        <v>106</v>
      </c>
      <c r="C57" s="115">
        <f>C58</f>
        <v>2418.163</v>
      </c>
      <c r="D57" s="115">
        <f t="shared" ref="D57:N57" si="41">D58</f>
        <v>243</v>
      </c>
      <c r="E57" s="115">
        <f t="shared" si="41"/>
        <v>300.27999999999997</v>
      </c>
      <c r="F57" s="115">
        <f t="shared" si="41"/>
        <v>159.393</v>
      </c>
      <c r="G57" s="115">
        <f>G58</f>
        <v>179.21</v>
      </c>
      <c r="H57" s="115">
        <f t="shared" ref="H57:H58" si="42">H58</f>
        <v>185.73</v>
      </c>
      <c r="I57" s="115">
        <f t="shared" si="41"/>
        <v>264.83999999999997</v>
      </c>
      <c r="J57" s="115">
        <f t="shared" si="41"/>
        <v>250.76</v>
      </c>
      <c r="K57" s="115">
        <f t="shared" si="41"/>
        <v>133.69999999999999</v>
      </c>
      <c r="L57" s="115">
        <f t="shared" si="41"/>
        <v>233.75</v>
      </c>
      <c r="M57" s="115">
        <f t="shared" si="41"/>
        <v>233.75</v>
      </c>
      <c r="N57" s="115">
        <f t="shared" si="41"/>
        <v>233.75</v>
      </c>
      <c r="O57" s="146" t="s">
        <v>128</v>
      </c>
    </row>
    <row r="58" spans="1:15" ht="14.25" customHeight="1">
      <c r="A58" s="46">
        <v>37</v>
      </c>
      <c r="B58" s="147" t="s">
        <v>8</v>
      </c>
      <c r="C58" s="115">
        <f>C59</f>
        <v>2418.163</v>
      </c>
      <c r="D58" s="115">
        <f t="shared" ref="D58:N58" si="43">D59</f>
        <v>243</v>
      </c>
      <c r="E58" s="115">
        <f t="shared" si="43"/>
        <v>300.27999999999997</v>
      </c>
      <c r="F58" s="115">
        <f t="shared" si="43"/>
        <v>159.393</v>
      </c>
      <c r="G58" s="115">
        <f t="shared" si="43"/>
        <v>179.21</v>
      </c>
      <c r="H58" s="115">
        <f t="shared" si="42"/>
        <v>185.73</v>
      </c>
      <c r="I58" s="115">
        <f t="shared" si="43"/>
        <v>264.83999999999997</v>
      </c>
      <c r="J58" s="115">
        <f t="shared" si="43"/>
        <v>250.76</v>
      </c>
      <c r="K58" s="115">
        <f t="shared" si="43"/>
        <v>133.69999999999999</v>
      </c>
      <c r="L58" s="115">
        <f t="shared" si="43"/>
        <v>233.75</v>
      </c>
      <c r="M58" s="115">
        <f t="shared" si="43"/>
        <v>233.75</v>
      </c>
      <c r="N58" s="115">
        <f t="shared" si="43"/>
        <v>233.75</v>
      </c>
      <c r="O58" s="146"/>
    </row>
    <row r="59" spans="1:15" ht="47.25" customHeight="1">
      <c r="A59" s="46">
        <v>38</v>
      </c>
      <c r="B59" s="129" t="s">
        <v>249</v>
      </c>
      <c r="C59" s="115">
        <f>D59+E59+F59+G59+H59+I59+J59+K59+L59+M59+N59</f>
        <v>2418.163</v>
      </c>
      <c r="D59" s="115">
        <v>243</v>
      </c>
      <c r="E59" s="115">
        <v>300.27999999999997</v>
      </c>
      <c r="F59" s="115">
        <v>159.393</v>
      </c>
      <c r="G59" s="115">
        <v>179.21</v>
      </c>
      <c r="H59" s="115">
        <v>185.73</v>
      </c>
      <c r="I59" s="115">
        <v>264.83999999999997</v>
      </c>
      <c r="J59" s="115">
        <v>250.76</v>
      </c>
      <c r="K59" s="115">
        <v>133.69999999999999</v>
      </c>
      <c r="L59" s="115">
        <v>233.75</v>
      </c>
      <c r="M59" s="115">
        <v>233.75</v>
      </c>
      <c r="N59" s="115">
        <v>233.75</v>
      </c>
      <c r="O59" s="148" t="s">
        <v>268</v>
      </c>
    </row>
    <row r="60" spans="1:15" ht="31.5" customHeight="1">
      <c r="A60" s="18">
        <v>39</v>
      </c>
      <c r="B60" s="243" t="s">
        <v>231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5"/>
    </row>
    <row r="61" spans="1:15" ht="14.25" customHeight="1">
      <c r="A61" s="18">
        <v>40</v>
      </c>
      <c r="B61" s="149" t="s">
        <v>293</v>
      </c>
      <c r="C61" s="115">
        <f t="shared" ref="C61:C67" si="44">D61+E61+F61+G61+H61+I61+J61+K61+L61+M61+N61</f>
        <v>488.58</v>
      </c>
      <c r="D61" s="116">
        <f t="shared" ref="D61:N61" si="45">D62+D63+D64</f>
        <v>68</v>
      </c>
      <c r="E61" s="116">
        <f t="shared" si="45"/>
        <v>100</v>
      </c>
      <c r="F61" s="116">
        <f t="shared" si="45"/>
        <v>0</v>
      </c>
      <c r="G61" s="116">
        <f t="shared" ref="G61:H61" si="46">G62+G63+G64</f>
        <v>33.94</v>
      </c>
      <c r="H61" s="116">
        <f t="shared" si="46"/>
        <v>194</v>
      </c>
      <c r="I61" s="116">
        <f t="shared" si="45"/>
        <v>92.64</v>
      </c>
      <c r="J61" s="116">
        <f t="shared" si="45"/>
        <v>0</v>
      </c>
      <c r="K61" s="116">
        <f t="shared" si="45"/>
        <v>0</v>
      </c>
      <c r="L61" s="116">
        <f t="shared" si="45"/>
        <v>0</v>
      </c>
      <c r="M61" s="116">
        <f t="shared" si="45"/>
        <v>0</v>
      </c>
      <c r="N61" s="116">
        <f t="shared" si="45"/>
        <v>0</v>
      </c>
      <c r="O61" s="150"/>
    </row>
    <row r="62" spans="1:15" ht="15" customHeight="1">
      <c r="A62" s="18">
        <v>41</v>
      </c>
      <c r="B62" s="147" t="s">
        <v>6</v>
      </c>
      <c r="C62" s="115">
        <f t="shared" si="44"/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51" t="s">
        <v>128</v>
      </c>
    </row>
    <row r="63" spans="1:15" ht="14.25" customHeight="1">
      <c r="A63" s="18">
        <v>42</v>
      </c>
      <c r="B63" s="147" t="s">
        <v>87</v>
      </c>
      <c r="C63" s="115">
        <f t="shared" si="44"/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51" t="s">
        <v>128</v>
      </c>
    </row>
    <row r="64" spans="1:15" ht="15" customHeight="1">
      <c r="A64" s="18">
        <v>43</v>
      </c>
      <c r="B64" s="147" t="s">
        <v>8</v>
      </c>
      <c r="C64" s="115">
        <f t="shared" si="44"/>
        <v>488.58</v>
      </c>
      <c r="D64" s="115">
        <v>68</v>
      </c>
      <c r="E64" s="115">
        <v>100</v>
      </c>
      <c r="F64" s="115">
        <f t="shared" ref="F64:N66" si="47">F65</f>
        <v>0</v>
      </c>
      <c r="G64" s="115">
        <f>G65</f>
        <v>33.94</v>
      </c>
      <c r="H64" s="115">
        <f t="shared" ref="H64:H66" si="48">H65</f>
        <v>194</v>
      </c>
      <c r="I64" s="115">
        <f t="shared" si="47"/>
        <v>92.64</v>
      </c>
      <c r="J64" s="115">
        <f>J65</f>
        <v>0</v>
      </c>
      <c r="K64" s="115">
        <f t="shared" si="47"/>
        <v>0</v>
      </c>
      <c r="L64" s="115">
        <f t="shared" si="47"/>
        <v>0</v>
      </c>
      <c r="M64" s="115">
        <f t="shared" si="47"/>
        <v>0</v>
      </c>
      <c r="N64" s="115">
        <f t="shared" si="47"/>
        <v>0</v>
      </c>
      <c r="O64" s="151" t="s">
        <v>128</v>
      </c>
    </row>
    <row r="65" spans="1:15" ht="22.5">
      <c r="A65" s="18">
        <v>44</v>
      </c>
      <c r="B65" s="147" t="s">
        <v>106</v>
      </c>
      <c r="C65" s="115">
        <f t="shared" si="44"/>
        <v>488.58</v>
      </c>
      <c r="D65" s="115">
        <v>68</v>
      </c>
      <c r="E65" s="115">
        <v>100</v>
      </c>
      <c r="F65" s="115">
        <f t="shared" si="47"/>
        <v>0</v>
      </c>
      <c r="G65" s="115">
        <f t="shared" si="47"/>
        <v>33.94</v>
      </c>
      <c r="H65" s="115">
        <f t="shared" si="48"/>
        <v>194</v>
      </c>
      <c r="I65" s="115">
        <f t="shared" si="47"/>
        <v>92.64</v>
      </c>
      <c r="J65" s="115">
        <f>J66</f>
        <v>0</v>
      </c>
      <c r="K65" s="115">
        <f t="shared" si="47"/>
        <v>0</v>
      </c>
      <c r="L65" s="115">
        <f t="shared" si="47"/>
        <v>0</v>
      </c>
      <c r="M65" s="115">
        <f t="shared" si="47"/>
        <v>0</v>
      </c>
      <c r="N65" s="115">
        <f t="shared" si="47"/>
        <v>0</v>
      </c>
      <c r="O65" s="151" t="s">
        <v>128</v>
      </c>
    </row>
    <row r="66" spans="1:15" ht="14.25" customHeight="1">
      <c r="A66" s="18">
        <v>45</v>
      </c>
      <c r="B66" s="147" t="s">
        <v>8</v>
      </c>
      <c r="C66" s="115">
        <f t="shared" si="44"/>
        <v>488.58</v>
      </c>
      <c r="D66" s="115">
        <f t="shared" ref="D66:E66" si="49">D65</f>
        <v>68</v>
      </c>
      <c r="E66" s="115">
        <f t="shared" si="49"/>
        <v>100</v>
      </c>
      <c r="F66" s="115">
        <f t="shared" si="47"/>
        <v>0</v>
      </c>
      <c r="G66" s="115">
        <f>G67</f>
        <v>33.94</v>
      </c>
      <c r="H66" s="115">
        <f t="shared" si="48"/>
        <v>194</v>
      </c>
      <c r="I66" s="115">
        <f t="shared" si="47"/>
        <v>92.64</v>
      </c>
      <c r="J66" s="115">
        <f>J67</f>
        <v>0</v>
      </c>
      <c r="K66" s="115">
        <f t="shared" si="47"/>
        <v>0</v>
      </c>
      <c r="L66" s="115">
        <f t="shared" si="47"/>
        <v>0</v>
      </c>
      <c r="M66" s="115">
        <f t="shared" si="47"/>
        <v>0</v>
      </c>
      <c r="N66" s="115">
        <f t="shared" si="47"/>
        <v>0</v>
      </c>
      <c r="O66" s="151"/>
    </row>
    <row r="67" spans="1:15" ht="87" customHeight="1">
      <c r="A67" s="18">
        <v>46</v>
      </c>
      <c r="B67" s="129" t="s">
        <v>250</v>
      </c>
      <c r="C67" s="115">
        <f t="shared" si="44"/>
        <v>488.58</v>
      </c>
      <c r="D67" s="115">
        <v>68</v>
      </c>
      <c r="E67" s="115">
        <v>100</v>
      </c>
      <c r="F67" s="115">
        <v>0</v>
      </c>
      <c r="G67" s="115">
        <v>33.94</v>
      </c>
      <c r="H67" s="115">
        <v>194</v>
      </c>
      <c r="I67" s="115">
        <v>92.64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51" t="s">
        <v>269</v>
      </c>
    </row>
    <row r="68" spans="1:15" ht="20.25" customHeight="1">
      <c r="A68" s="18">
        <v>47</v>
      </c>
      <c r="B68" s="240" t="s">
        <v>228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2"/>
    </row>
    <row r="69" spans="1:15" ht="30" customHeight="1">
      <c r="A69" s="18">
        <v>48</v>
      </c>
      <c r="B69" s="129" t="s">
        <v>234</v>
      </c>
      <c r="C69" s="117">
        <f>C70</f>
        <v>2167.3065400000005</v>
      </c>
      <c r="D69" s="117">
        <f t="shared" ref="D69:N70" si="50">D70</f>
        <v>173.39653999999999</v>
      </c>
      <c r="E69" s="117">
        <f t="shared" si="50"/>
        <v>120.71</v>
      </c>
      <c r="F69" s="117">
        <f t="shared" si="50"/>
        <v>223.2</v>
      </c>
      <c r="G69" s="117">
        <f t="shared" si="50"/>
        <v>223.2</v>
      </c>
      <c r="H69" s="117">
        <f t="shared" si="50"/>
        <v>215.76</v>
      </c>
      <c r="I69" s="117">
        <f t="shared" si="50"/>
        <v>215.76</v>
      </c>
      <c r="J69" s="117">
        <f t="shared" si="50"/>
        <v>215.76</v>
      </c>
      <c r="K69" s="117">
        <f t="shared" si="50"/>
        <v>194.88</v>
      </c>
      <c r="L69" s="117">
        <f t="shared" si="50"/>
        <v>194.88</v>
      </c>
      <c r="M69" s="117">
        <f t="shared" si="50"/>
        <v>194.88</v>
      </c>
      <c r="N69" s="117">
        <f t="shared" si="50"/>
        <v>194.88</v>
      </c>
      <c r="O69" s="140" t="s">
        <v>17</v>
      </c>
    </row>
    <row r="70" spans="1:15" ht="15" customHeight="1">
      <c r="A70" s="18">
        <v>49</v>
      </c>
      <c r="B70" s="144" t="s">
        <v>8</v>
      </c>
      <c r="C70" s="117">
        <f>C71</f>
        <v>2167.3065400000005</v>
      </c>
      <c r="D70" s="117">
        <f t="shared" ref="D70:N70" si="51">D71</f>
        <v>173.39653999999999</v>
      </c>
      <c r="E70" s="117">
        <f t="shared" si="51"/>
        <v>120.71</v>
      </c>
      <c r="F70" s="117">
        <f t="shared" si="51"/>
        <v>223.2</v>
      </c>
      <c r="G70" s="117">
        <f t="shared" si="51"/>
        <v>223.2</v>
      </c>
      <c r="H70" s="117">
        <f t="shared" si="50"/>
        <v>215.76</v>
      </c>
      <c r="I70" s="117">
        <f t="shared" si="51"/>
        <v>215.76</v>
      </c>
      <c r="J70" s="117">
        <f t="shared" si="51"/>
        <v>215.76</v>
      </c>
      <c r="K70" s="117">
        <f t="shared" si="51"/>
        <v>194.88</v>
      </c>
      <c r="L70" s="117">
        <f t="shared" si="51"/>
        <v>194.88</v>
      </c>
      <c r="M70" s="117">
        <f t="shared" si="51"/>
        <v>194.88</v>
      </c>
      <c r="N70" s="117">
        <f t="shared" si="51"/>
        <v>194.88</v>
      </c>
      <c r="O70" s="140" t="s">
        <v>17</v>
      </c>
    </row>
    <row r="71" spans="1:15" ht="30" customHeight="1">
      <c r="A71" s="18">
        <v>50</v>
      </c>
      <c r="B71" s="129" t="s">
        <v>15</v>
      </c>
      <c r="C71" s="117">
        <f>SUM(C73)</f>
        <v>2167.3065400000005</v>
      </c>
      <c r="D71" s="117">
        <f t="shared" ref="D71:N71" si="52">SUM(D73)</f>
        <v>173.39653999999999</v>
      </c>
      <c r="E71" s="117">
        <f t="shared" si="52"/>
        <v>120.71</v>
      </c>
      <c r="F71" s="117">
        <f t="shared" si="52"/>
        <v>223.2</v>
      </c>
      <c r="G71" s="117">
        <f t="shared" si="52"/>
        <v>223.2</v>
      </c>
      <c r="H71" s="117">
        <f t="shared" ref="H71" si="53">SUM(H73)</f>
        <v>215.76</v>
      </c>
      <c r="I71" s="117">
        <f t="shared" si="52"/>
        <v>215.76</v>
      </c>
      <c r="J71" s="117">
        <f>SUM(J73)</f>
        <v>215.76</v>
      </c>
      <c r="K71" s="117">
        <f t="shared" si="52"/>
        <v>194.88</v>
      </c>
      <c r="L71" s="117">
        <f t="shared" si="52"/>
        <v>194.88</v>
      </c>
      <c r="M71" s="117">
        <f t="shared" si="52"/>
        <v>194.88</v>
      </c>
      <c r="N71" s="117">
        <f t="shared" si="52"/>
        <v>194.88</v>
      </c>
      <c r="O71" s="152" t="s">
        <v>17</v>
      </c>
    </row>
    <row r="72" spans="1:15" ht="15" customHeight="1">
      <c r="A72" s="18">
        <v>51</v>
      </c>
      <c r="B72" s="144" t="s">
        <v>8</v>
      </c>
      <c r="C72" s="117">
        <f>C71</f>
        <v>2167.3065400000005</v>
      </c>
      <c r="D72" s="117">
        <f t="shared" ref="D72:N72" si="54">D71</f>
        <v>173.39653999999999</v>
      </c>
      <c r="E72" s="117">
        <f t="shared" si="54"/>
        <v>120.71</v>
      </c>
      <c r="F72" s="117">
        <f t="shared" si="54"/>
        <v>223.2</v>
      </c>
      <c r="G72" s="117">
        <f t="shared" si="54"/>
        <v>223.2</v>
      </c>
      <c r="H72" s="117">
        <f t="shared" si="54"/>
        <v>215.76</v>
      </c>
      <c r="I72" s="117">
        <f t="shared" si="54"/>
        <v>215.76</v>
      </c>
      <c r="J72" s="117">
        <f t="shared" si="54"/>
        <v>215.76</v>
      </c>
      <c r="K72" s="117">
        <f t="shared" si="54"/>
        <v>194.88</v>
      </c>
      <c r="L72" s="117">
        <f t="shared" si="54"/>
        <v>194.88</v>
      </c>
      <c r="M72" s="117">
        <f>M71</f>
        <v>194.88</v>
      </c>
      <c r="N72" s="117">
        <f t="shared" si="54"/>
        <v>194.88</v>
      </c>
      <c r="O72" s="152"/>
    </row>
    <row r="73" spans="1:15" ht="39" customHeight="1">
      <c r="A73" s="18">
        <v>52</v>
      </c>
      <c r="B73" s="129" t="s">
        <v>251</v>
      </c>
      <c r="C73" s="117">
        <f>SUM(D73:N73)</f>
        <v>2167.3065400000005</v>
      </c>
      <c r="D73" s="117">
        <v>173.39653999999999</v>
      </c>
      <c r="E73" s="117">
        <v>120.71</v>
      </c>
      <c r="F73" s="117">
        <v>223.2</v>
      </c>
      <c r="G73" s="117">
        <v>223.2</v>
      </c>
      <c r="H73" s="117">
        <v>215.76</v>
      </c>
      <c r="I73" s="117">
        <v>215.76</v>
      </c>
      <c r="J73" s="117">
        <v>215.76</v>
      </c>
      <c r="K73" s="117">
        <v>194.88</v>
      </c>
      <c r="L73" s="117">
        <v>194.88</v>
      </c>
      <c r="M73" s="117">
        <v>194.88</v>
      </c>
      <c r="N73" s="117">
        <v>194.88</v>
      </c>
      <c r="O73" s="140" t="s">
        <v>129</v>
      </c>
    </row>
    <row r="74" spans="1:15" s="3" customFormat="1" ht="26.25" customHeight="1">
      <c r="A74" s="18">
        <v>53</v>
      </c>
      <c r="B74" s="240" t="s">
        <v>227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</row>
    <row r="75" spans="1:15" ht="22.5">
      <c r="A75" s="18">
        <v>54</v>
      </c>
      <c r="B75" s="119" t="s">
        <v>252</v>
      </c>
      <c r="C75" s="167">
        <f>SUM(C76:C78)</f>
        <v>67251.699959999998</v>
      </c>
      <c r="D75" s="167">
        <f t="shared" ref="D75:N75" si="55">SUM(D76:D78)</f>
        <v>1486.03</v>
      </c>
      <c r="E75" s="167">
        <f t="shared" si="55"/>
        <v>4716.18</v>
      </c>
      <c r="F75" s="167">
        <f t="shared" si="55"/>
        <v>2929.13996</v>
      </c>
      <c r="G75" s="167">
        <f t="shared" si="55"/>
        <v>3290.78</v>
      </c>
      <c r="H75" s="167">
        <f>SUM(H76:H78)</f>
        <v>9620.65</v>
      </c>
      <c r="I75" s="167">
        <f>SUM(I76:I78)</f>
        <v>21768.690000000002</v>
      </c>
      <c r="J75" s="167">
        <f>SUM(J76:J78)</f>
        <v>11526.72</v>
      </c>
      <c r="K75" s="167">
        <f t="shared" si="55"/>
        <v>1993.59</v>
      </c>
      <c r="L75" s="167">
        <f t="shared" si="55"/>
        <v>3306.64</v>
      </c>
      <c r="M75" s="167">
        <f t="shared" si="55"/>
        <v>3306.64</v>
      </c>
      <c r="N75" s="167">
        <f t="shared" si="55"/>
        <v>3306.64</v>
      </c>
      <c r="O75" s="153" t="s">
        <v>17</v>
      </c>
    </row>
    <row r="76" spans="1:15">
      <c r="A76" s="18">
        <v>55</v>
      </c>
      <c r="B76" s="123" t="s">
        <v>7</v>
      </c>
      <c r="C76" s="117">
        <f>C80+C83</f>
        <v>7907.2</v>
      </c>
      <c r="D76" s="117">
        <f t="shared" ref="D76:N76" si="56">D80+D83</f>
        <v>0</v>
      </c>
      <c r="E76" s="117">
        <f t="shared" si="56"/>
        <v>0</v>
      </c>
      <c r="F76" s="117">
        <f t="shared" si="56"/>
        <v>0</v>
      </c>
      <c r="G76" s="117">
        <f t="shared" si="56"/>
        <v>0</v>
      </c>
      <c r="H76" s="117">
        <f t="shared" si="56"/>
        <v>1967.2</v>
      </c>
      <c r="I76" s="117">
        <f>I80+I83</f>
        <v>5940</v>
      </c>
      <c r="J76" s="117">
        <f>J80+J83</f>
        <v>0</v>
      </c>
      <c r="K76" s="117">
        <f t="shared" si="56"/>
        <v>0</v>
      </c>
      <c r="L76" s="117">
        <f t="shared" si="56"/>
        <v>0</v>
      </c>
      <c r="M76" s="117">
        <f t="shared" si="56"/>
        <v>0</v>
      </c>
      <c r="N76" s="117">
        <f t="shared" si="56"/>
        <v>0</v>
      </c>
      <c r="O76" s="153" t="s">
        <v>17</v>
      </c>
    </row>
    <row r="77" spans="1:15">
      <c r="A77" s="18">
        <v>56</v>
      </c>
      <c r="B77" s="123" t="s">
        <v>8</v>
      </c>
      <c r="C77" s="117">
        <f>C81+C84</f>
        <v>43290.499959999994</v>
      </c>
      <c r="D77" s="117">
        <f>D81+D84</f>
        <v>1486.03</v>
      </c>
      <c r="E77" s="117">
        <f>E81+E84</f>
        <v>4716.18</v>
      </c>
      <c r="F77" s="117">
        <f t="shared" ref="F77:N77" si="57">F81+F84</f>
        <v>2929.13996</v>
      </c>
      <c r="G77" s="117">
        <f t="shared" si="57"/>
        <v>3290.78</v>
      </c>
      <c r="H77" s="117">
        <f>H81+H84</f>
        <v>3659.45</v>
      </c>
      <c r="I77" s="117">
        <f>I81+I84</f>
        <v>3768.69</v>
      </c>
      <c r="J77" s="117">
        <f>J81+J84</f>
        <v>11526.72</v>
      </c>
      <c r="K77" s="117">
        <f t="shared" si="57"/>
        <v>1993.59</v>
      </c>
      <c r="L77" s="117">
        <f t="shared" si="57"/>
        <v>3306.64</v>
      </c>
      <c r="M77" s="117">
        <f t="shared" si="57"/>
        <v>3306.64</v>
      </c>
      <c r="N77" s="117">
        <f t="shared" si="57"/>
        <v>3306.64</v>
      </c>
      <c r="O77" s="153" t="s">
        <v>17</v>
      </c>
    </row>
    <row r="78" spans="1:15">
      <c r="A78" s="18">
        <v>57</v>
      </c>
      <c r="B78" s="123" t="s">
        <v>6</v>
      </c>
      <c r="C78" s="117">
        <f>D78+E78+F78+G78+H78+I78+J78+K78+L78+M78+N78</f>
        <v>16054</v>
      </c>
      <c r="D78" s="117">
        <f t="shared" ref="D78:M78" si="58">SUM(D85)</f>
        <v>0</v>
      </c>
      <c r="E78" s="117">
        <f t="shared" si="58"/>
        <v>0</v>
      </c>
      <c r="F78" s="117">
        <f t="shared" si="58"/>
        <v>0</v>
      </c>
      <c r="G78" s="117">
        <f t="shared" si="58"/>
        <v>0</v>
      </c>
      <c r="H78" s="117">
        <f>SUM(H85)</f>
        <v>3994</v>
      </c>
      <c r="I78" s="117">
        <f>SUM(I85)</f>
        <v>12060</v>
      </c>
      <c r="J78" s="117">
        <f>SUM(J85)</f>
        <v>0</v>
      </c>
      <c r="K78" s="117">
        <f t="shared" si="58"/>
        <v>0</v>
      </c>
      <c r="L78" s="117">
        <f>SUM(L85)</f>
        <v>0</v>
      </c>
      <c r="M78" s="117">
        <f t="shared" si="58"/>
        <v>0</v>
      </c>
      <c r="N78" s="117">
        <f>N85</f>
        <v>0</v>
      </c>
      <c r="O78" s="153" t="s">
        <v>17</v>
      </c>
    </row>
    <row r="79" spans="1:15" ht="45">
      <c r="A79" s="18">
        <v>58</v>
      </c>
      <c r="B79" s="154" t="s">
        <v>246</v>
      </c>
      <c r="C79" s="117">
        <f>SUM(C80:C81)</f>
        <v>5348.1878800000004</v>
      </c>
      <c r="D79" s="117">
        <f t="shared" ref="D79:G79" si="59">SUM(D80:D81)</f>
        <v>549.6</v>
      </c>
      <c r="E79" s="117">
        <f t="shared" si="59"/>
        <v>258</v>
      </c>
      <c r="F79" s="117">
        <f t="shared" si="59"/>
        <v>133.74788000000001</v>
      </c>
      <c r="G79" s="117">
        <f t="shared" si="59"/>
        <v>546.94000000000005</v>
      </c>
      <c r="H79" s="117">
        <f>SUM(H80:H81)</f>
        <v>683.95</v>
      </c>
      <c r="I79" s="117">
        <f>SUM(I80:I81)</f>
        <v>422.44</v>
      </c>
      <c r="J79" s="117">
        <f t="shared" ref="J79:N79" si="60">SUM(J80:J81)</f>
        <v>730.42</v>
      </c>
      <c r="K79" s="117">
        <f t="shared" si="60"/>
        <v>377.23</v>
      </c>
      <c r="L79" s="117">
        <f t="shared" si="60"/>
        <v>548.62</v>
      </c>
      <c r="M79" s="117">
        <f t="shared" si="60"/>
        <v>548.62</v>
      </c>
      <c r="N79" s="117">
        <f t="shared" si="60"/>
        <v>548.62</v>
      </c>
      <c r="O79" s="122" t="s">
        <v>17</v>
      </c>
    </row>
    <row r="80" spans="1:15">
      <c r="A80" s="18">
        <v>59</v>
      </c>
      <c r="B80" s="155" t="s">
        <v>7</v>
      </c>
      <c r="C80" s="117">
        <f t="shared" ref="C80:C85" si="61">SUM(D80:N80)</f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22" t="s">
        <v>17</v>
      </c>
    </row>
    <row r="81" spans="1:16">
      <c r="A81" s="18">
        <v>60</v>
      </c>
      <c r="B81" s="155" t="s">
        <v>8</v>
      </c>
      <c r="C81" s="117">
        <f t="shared" si="61"/>
        <v>5348.1878800000004</v>
      </c>
      <c r="D81" s="117">
        <v>549.6</v>
      </c>
      <c r="E81" s="117">
        <v>258</v>
      </c>
      <c r="F81" s="117">
        <v>133.74788000000001</v>
      </c>
      <c r="G81" s="117">
        <v>546.94000000000005</v>
      </c>
      <c r="H81" s="117">
        <v>683.95</v>
      </c>
      <c r="I81" s="117">
        <v>422.44</v>
      </c>
      <c r="J81" s="117">
        <v>730.42</v>
      </c>
      <c r="K81" s="117">
        <v>377.23</v>
      </c>
      <c r="L81" s="117">
        <v>548.62</v>
      </c>
      <c r="M81" s="117">
        <v>548.62</v>
      </c>
      <c r="N81" s="117">
        <v>548.62</v>
      </c>
      <c r="O81" s="122" t="s">
        <v>17</v>
      </c>
    </row>
    <row r="82" spans="1:16" ht="45">
      <c r="A82" s="18">
        <v>61</v>
      </c>
      <c r="B82" s="119" t="s">
        <v>245</v>
      </c>
      <c r="C82" s="117">
        <f t="shared" si="61"/>
        <v>61903.512079999993</v>
      </c>
      <c r="D82" s="118">
        <f t="shared" ref="D82:G82" si="62">SUM(D83:D85)</f>
        <v>936.43</v>
      </c>
      <c r="E82" s="118">
        <f t="shared" si="62"/>
        <v>4458.18</v>
      </c>
      <c r="F82" s="118">
        <f t="shared" si="62"/>
        <v>2795.3920800000001</v>
      </c>
      <c r="G82" s="118">
        <f t="shared" si="62"/>
        <v>2743.84</v>
      </c>
      <c r="H82" s="118">
        <f>SUM(H83:H85)</f>
        <v>8936.7000000000007</v>
      </c>
      <c r="I82" s="118">
        <f>SUM(I83:I85)</f>
        <v>21346.25</v>
      </c>
      <c r="J82" s="118">
        <f>SUM(J83:J85)</f>
        <v>10796.3</v>
      </c>
      <c r="K82" s="118">
        <f t="shared" ref="K82:N82" si="63">SUM(K83:K85)</f>
        <v>1616.36</v>
      </c>
      <c r="L82" s="118">
        <f t="shared" si="63"/>
        <v>2758.02</v>
      </c>
      <c r="M82" s="118">
        <f t="shared" si="63"/>
        <v>2758.02</v>
      </c>
      <c r="N82" s="118">
        <f t="shared" si="63"/>
        <v>2758.02</v>
      </c>
      <c r="O82" s="140" t="s">
        <v>270</v>
      </c>
    </row>
    <row r="83" spans="1:16">
      <c r="A83" s="18">
        <v>62</v>
      </c>
      <c r="B83" s="123" t="s">
        <v>7</v>
      </c>
      <c r="C83" s="117">
        <f t="shared" si="61"/>
        <v>7907.2</v>
      </c>
      <c r="D83" s="118">
        <v>0</v>
      </c>
      <c r="E83" s="118">
        <v>0</v>
      </c>
      <c r="F83" s="118">
        <v>0</v>
      </c>
      <c r="G83" s="118">
        <v>0</v>
      </c>
      <c r="H83" s="118">
        <v>1967.2</v>
      </c>
      <c r="I83" s="118">
        <v>5940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56" t="s">
        <v>17</v>
      </c>
    </row>
    <row r="84" spans="1:16">
      <c r="A84" s="18">
        <v>63</v>
      </c>
      <c r="B84" s="123" t="s">
        <v>8</v>
      </c>
      <c r="C84" s="117">
        <f t="shared" si="61"/>
        <v>37942.312079999996</v>
      </c>
      <c r="D84" s="117">
        <v>936.43</v>
      </c>
      <c r="E84" s="117">
        <v>4458.18</v>
      </c>
      <c r="F84" s="117">
        <v>2795.3920800000001</v>
      </c>
      <c r="G84" s="117">
        <v>2743.84</v>
      </c>
      <c r="H84" s="117">
        <v>2975.5</v>
      </c>
      <c r="I84" s="117">
        <v>3346.25</v>
      </c>
      <c r="J84" s="117">
        <v>10796.3</v>
      </c>
      <c r="K84" s="117">
        <v>1616.36</v>
      </c>
      <c r="L84" s="117">
        <v>2758.02</v>
      </c>
      <c r="M84" s="117">
        <v>2758.02</v>
      </c>
      <c r="N84" s="117">
        <v>2758.02</v>
      </c>
      <c r="O84" s="156" t="s">
        <v>17</v>
      </c>
      <c r="P84" s="100"/>
    </row>
    <row r="85" spans="1:16">
      <c r="A85" s="18">
        <v>64</v>
      </c>
      <c r="B85" s="123" t="s">
        <v>6</v>
      </c>
      <c r="C85" s="117">
        <f t="shared" si="61"/>
        <v>16054</v>
      </c>
      <c r="D85" s="117">
        <v>0</v>
      </c>
      <c r="E85" s="117">
        <v>0</v>
      </c>
      <c r="F85" s="117">
        <v>0</v>
      </c>
      <c r="G85" s="117">
        <v>0</v>
      </c>
      <c r="H85" s="117">
        <v>3994</v>
      </c>
      <c r="I85" s="117">
        <v>12060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56" t="s">
        <v>17</v>
      </c>
      <c r="P85" s="100"/>
    </row>
    <row r="86" spans="1:16" ht="31.5" customHeight="1">
      <c r="A86" s="18">
        <v>65</v>
      </c>
      <c r="B86" s="240" t="s">
        <v>229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2"/>
    </row>
    <row r="87" spans="1:16">
      <c r="A87" s="18">
        <v>66</v>
      </c>
      <c r="B87" s="129" t="s">
        <v>235</v>
      </c>
      <c r="C87" s="167">
        <f>C88+C89+C90</f>
        <v>17751.7</v>
      </c>
      <c r="D87" s="167">
        <f t="shared" ref="D87:N87" si="64">D88+D89+D90</f>
        <v>1441.7</v>
      </c>
      <c r="E87" s="167">
        <f t="shared" si="64"/>
        <v>1522</v>
      </c>
      <c r="F87" s="167">
        <f t="shared" si="64"/>
        <v>1488</v>
      </c>
      <c r="G87" s="167">
        <f t="shared" si="64"/>
        <v>1378.9</v>
      </c>
      <c r="H87" s="167">
        <f t="shared" si="64"/>
        <v>1358</v>
      </c>
      <c r="I87" s="167">
        <f t="shared" si="64"/>
        <v>1477.5</v>
      </c>
      <c r="J87" s="167">
        <f t="shared" si="64"/>
        <v>1612.6</v>
      </c>
      <c r="K87" s="167">
        <f t="shared" si="64"/>
        <v>1833.6</v>
      </c>
      <c r="L87" s="167">
        <f t="shared" si="64"/>
        <v>1816.8</v>
      </c>
      <c r="M87" s="167">
        <f t="shared" si="64"/>
        <v>1879</v>
      </c>
      <c r="N87" s="167">
        <f t="shared" si="64"/>
        <v>1943.6</v>
      </c>
      <c r="O87" s="157" t="s">
        <v>17</v>
      </c>
    </row>
    <row r="88" spans="1:16">
      <c r="A88" s="18">
        <v>67</v>
      </c>
      <c r="B88" s="158" t="s">
        <v>6</v>
      </c>
      <c r="C88" s="117">
        <f>C91</f>
        <v>17751.7</v>
      </c>
      <c r="D88" s="117">
        <f t="shared" ref="D88:N88" si="65">D91</f>
        <v>1441.7</v>
      </c>
      <c r="E88" s="117">
        <f t="shared" si="65"/>
        <v>1522</v>
      </c>
      <c r="F88" s="117">
        <f t="shared" si="65"/>
        <v>1488</v>
      </c>
      <c r="G88" s="117">
        <f t="shared" si="65"/>
        <v>1378.9</v>
      </c>
      <c r="H88" s="117">
        <f t="shared" si="65"/>
        <v>1358</v>
      </c>
      <c r="I88" s="117">
        <f t="shared" si="65"/>
        <v>1477.5</v>
      </c>
      <c r="J88" s="117">
        <f t="shared" si="65"/>
        <v>1612.6</v>
      </c>
      <c r="K88" s="117">
        <f t="shared" si="65"/>
        <v>1833.6</v>
      </c>
      <c r="L88" s="117">
        <f t="shared" si="65"/>
        <v>1816.8</v>
      </c>
      <c r="M88" s="117">
        <f t="shared" si="65"/>
        <v>1879</v>
      </c>
      <c r="N88" s="117">
        <f t="shared" si="65"/>
        <v>1943.6</v>
      </c>
      <c r="O88" s="157" t="s">
        <v>17</v>
      </c>
    </row>
    <row r="89" spans="1:16">
      <c r="A89" s="18">
        <v>68</v>
      </c>
      <c r="B89" s="158" t="s">
        <v>87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57"/>
    </row>
    <row r="90" spans="1:16" s="3" customFormat="1">
      <c r="A90" s="18">
        <v>69</v>
      </c>
      <c r="B90" s="147" t="s">
        <v>88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59"/>
    </row>
    <row r="91" spans="1:16" ht="32.25" customHeight="1">
      <c r="A91" s="18">
        <v>70</v>
      </c>
      <c r="B91" s="147" t="s">
        <v>186</v>
      </c>
      <c r="C91" s="115">
        <f>D91+E91+F91+G91+H91+I91+J91+K91+L91+M91+N91</f>
        <v>17751.7</v>
      </c>
      <c r="D91" s="115">
        <f>D92</f>
        <v>1441.7</v>
      </c>
      <c r="E91" s="115">
        <f t="shared" ref="E91:N92" si="66">E92</f>
        <v>1522</v>
      </c>
      <c r="F91" s="115">
        <f t="shared" si="66"/>
        <v>1488</v>
      </c>
      <c r="G91" s="115">
        <f t="shared" si="66"/>
        <v>1378.9</v>
      </c>
      <c r="H91" s="115">
        <f t="shared" si="66"/>
        <v>1358</v>
      </c>
      <c r="I91" s="115">
        <f t="shared" si="66"/>
        <v>1477.5</v>
      </c>
      <c r="J91" s="115">
        <f t="shared" si="66"/>
        <v>1612.6</v>
      </c>
      <c r="K91" s="115">
        <f t="shared" si="66"/>
        <v>1833.6</v>
      </c>
      <c r="L91" s="115">
        <f t="shared" si="66"/>
        <v>1816.8</v>
      </c>
      <c r="M91" s="115">
        <f t="shared" si="66"/>
        <v>1879</v>
      </c>
      <c r="N91" s="115">
        <f t="shared" si="66"/>
        <v>1943.6</v>
      </c>
      <c r="O91" s="140" t="s">
        <v>17</v>
      </c>
    </row>
    <row r="92" spans="1:16" s="3" customFormat="1">
      <c r="A92" s="18">
        <v>71</v>
      </c>
      <c r="B92" s="147" t="s">
        <v>6</v>
      </c>
      <c r="C92" s="115">
        <f>D92+E92+F92+G92+H92+I92+J92+K92+L92+M92+N92</f>
        <v>17751.7</v>
      </c>
      <c r="D92" s="115">
        <f>D93</f>
        <v>1441.7</v>
      </c>
      <c r="E92" s="115">
        <f t="shared" ref="E92:N92" si="67">E93</f>
        <v>1522</v>
      </c>
      <c r="F92" s="115">
        <f t="shared" si="67"/>
        <v>1488</v>
      </c>
      <c r="G92" s="115">
        <f t="shared" si="67"/>
        <v>1378.9</v>
      </c>
      <c r="H92" s="115">
        <f t="shared" si="66"/>
        <v>1358</v>
      </c>
      <c r="I92" s="115">
        <f t="shared" si="67"/>
        <v>1477.5</v>
      </c>
      <c r="J92" s="115">
        <f t="shared" si="67"/>
        <v>1612.6</v>
      </c>
      <c r="K92" s="115">
        <f t="shared" si="67"/>
        <v>1833.6</v>
      </c>
      <c r="L92" s="115">
        <f t="shared" si="67"/>
        <v>1816.8</v>
      </c>
      <c r="M92" s="115">
        <f t="shared" si="67"/>
        <v>1879</v>
      </c>
      <c r="N92" s="115">
        <f t="shared" si="67"/>
        <v>1943.6</v>
      </c>
      <c r="O92" s="140" t="s">
        <v>17</v>
      </c>
    </row>
    <row r="93" spans="1:16" ht="35.25" customHeight="1">
      <c r="A93" s="18">
        <v>72</v>
      </c>
      <c r="B93" s="147" t="s">
        <v>232</v>
      </c>
      <c r="C93" s="115">
        <f>D93+E93+F93+G93+H93+I93+J93+K93+L93+M93+N93</f>
        <v>17751.7</v>
      </c>
      <c r="D93" s="115">
        <v>1441.7</v>
      </c>
      <c r="E93" s="115">
        <v>1522</v>
      </c>
      <c r="F93" s="115">
        <v>1488</v>
      </c>
      <c r="G93" s="115">
        <v>1378.9</v>
      </c>
      <c r="H93" s="115">
        <v>1358</v>
      </c>
      <c r="I93" s="115">
        <v>1477.5</v>
      </c>
      <c r="J93" s="115">
        <v>1612.6</v>
      </c>
      <c r="K93" s="115">
        <v>1833.6</v>
      </c>
      <c r="L93" s="115">
        <v>1816.8</v>
      </c>
      <c r="M93" s="115">
        <v>1879</v>
      </c>
      <c r="N93" s="115">
        <v>1943.6</v>
      </c>
      <c r="O93" s="160" t="s">
        <v>130</v>
      </c>
    </row>
    <row r="94" spans="1:16" ht="15" customHeight="1">
      <c r="A94" s="88"/>
      <c r="B94" s="89"/>
    </row>
    <row r="95" spans="1:16" ht="15" customHeight="1">
      <c r="A95" s="88"/>
      <c r="B95" s="89"/>
    </row>
    <row r="96" spans="1:16">
      <c r="A96" s="88"/>
      <c r="B96" s="89"/>
    </row>
    <row r="97" spans="1:7">
      <c r="A97" s="88"/>
      <c r="B97" s="89"/>
    </row>
    <row r="98" spans="1:7" s="3" customFormat="1">
      <c r="A98" s="88"/>
      <c r="B98" s="90"/>
      <c r="E98" s="94"/>
      <c r="F98" s="104"/>
      <c r="G98" s="104"/>
    </row>
    <row r="99" spans="1:7">
      <c r="A99" s="88"/>
      <c r="B99" s="89"/>
    </row>
    <row r="100" spans="1:7">
      <c r="A100" s="88"/>
      <c r="B100" s="89"/>
    </row>
    <row r="101" spans="1:7" ht="16.5" customHeight="1">
      <c r="A101" s="88"/>
      <c r="B101" s="89"/>
    </row>
    <row r="102" spans="1:7">
      <c r="A102" s="88"/>
      <c r="B102" s="89"/>
    </row>
    <row r="103" spans="1:7">
      <c r="A103" s="88"/>
      <c r="B103" s="89"/>
    </row>
    <row r="104" spans="1:7" ht="18" customHeight="1">
      <c r="A104" s="88"/>
      <c r="B104" s="89"/>
    </row>
    <row r="105" spans="1:7" s="3" customFormat="1">
      <c r="A105" s="88"/>
      <c r="B105" s="90"/>
      <c r="E105" s="94"/>
      <c r="F105" s="104"/>
      <c r="G105" s="104"/>
    </row>
    <row r="106" spans="1:7" ht="10.5" customHeight="1">
      <c r="A106" s="88"/>
      <c r="B106" s="89"/>
    </row>
    <row r="107" spans="1:7" ht="14.25" customHeight="1">
      <c r="A107" s="88"/>
      <c r="B107" s="89"/>
    </row>
    <row r="108" spans="1:7" s="3" customFormat="1" ht="15" customHeight="1">
      <c r="A108" s="88"/>
      <c r="B108" s="90"/>
      <c r="E108" s="94"/>
      <c r="F108" s="104"/>
      <c r="G108" s="104"/>
    </row>
    <row r="109" spans="1:7">
      <c r="A109" s="88"/>
      <c r="B109" s="89"/>
    </row>
    <row r="110" spans="1:7" ht="18" customHeight="1">
      <c r="A110" s="88"/>
      <c r="B110" s="89"/>
    </row>
    <row r="111" spans="1:7">
      <c r="A111" s="88"/>
      <c r="B111" s="89"/>
    </row>
    <row r="112" spans="1:7" ht="12.75" customHeight="1">
      <c r="A112" s="88"/>
      <c r="B112" s="89"/>
    </row>
    <row r="113" spans="1:18" ht="15" customHeight="1">
      <c r="A113" s="88"/>
      <c r="B113" s="89"/>
    </row>
    <row r="114" spans="1:18">
      <c r="A114" s="88"/>
      <c r="B114" s="89"/>
    </row>
    <row r="115" spans="1:18">
      <c r="A115" s="88"/>
      <c r="B115" s="89"/>
    </row>
    <row r="116" spans="1:18">
      <c r="A116" s="88"/>
      <c r="B116" s="89"/>
    </row>
    <row r="117" spans="1:18">
      <c r="A117" s="88"/>
      <c r="B117" s="89"/>
    </row>
    <row r="118" spans="1:18">
      <c r="A118" s="88"/>
      <c r="B118" s="89"/>
    </row>
    <row r="119" spans="1:18" ht="15.75" customHeight="1">
      <c r="A119" s="88"/>
      <c r="B119" s="89"/>
    </row>
    <row r="120" spans="1:18">
      <c r="A120" s="88"/>
      <c r="B120" s="89"/>
      <c r="P120" s="37"/>
      <c r="Q120" s="37"/>
      <c r="R120" s="37"/>
    </row>
    <row r="121" spans="1:18">
      <c r="A121" s="88"/>
      <c r="B121" s="89"/>
    </row>
    <row r="122" spans="1:18">
      <c r="A122" s="88"/>
      <c r="B122" s="89"/>
    </row>
    <row r="123" spans="1:18">
      <c r="A123" s="88"/>
      <c r="B123" s="89"/>
    </row>
    <row r="124" spans="1:18">
      <c r="A124" s="88"/>
      <c r="B124" s="89"/>
    </row>
    <row r="125" spans="1:18" ht="18" customHeight="1">
      <c r="A125" s="88"/>
      <c r="B125" s="89"/>
    </row>
    <row r="126" spans="1:18">
      <c r="A126" s="91"/>
      <c r="B126" s="89"/>
      <c r="C126" s="2"/>
      <c r="D126" s="2"/>
      <c r="E126" s="95"/>
      <c r="F126" s="105"/>
      <c r="G126" s="105"/>
      <c r="H126" s="2"/>
      <c r="I126" s="2"/>
      <c r="J126" s="2"/>
      <c r="K126" s="2"/>
      <c r="L126" s="2"/>
      <c r="M126" s="2"/>
      <c r="N126" s="2"/>
    </row>
    <row r="127" spans="1:18">
      <c r="A127" s="91"/>
      <c r="B127" s="89"/>
      <c r="C127" s="2"/>
      <c r="D127" s="2"/>
      <c r="E127" s="95"/>
      <c r="F127" s="105"/>
      <c r="G127" s="105"/>
      <c r="H127" s="2"/>
      <c r="I127" s="2"/>
      <c r="J127" s="2"/>
      <c r="K127" s="2"/>
      <c r="L127" s="2"/>
      <c r="M127" s="2"/>
      <c r="N127" s="2"/>
    </row>
  </sheetData>
  <mergeCells count="17">
    <mergeCell ref="B86:O86"/>
    <mergeCell ref="B60:O60"/>
    <mergeCell ref="B68:O68"/>
    <mergeCell ref="A6:O6"/>
    <mergeCell ref="A7:O7"/>
    <mergeCell ref="A8:O8"/>
    <mergeCell ref="B26:O26"/>
    <mergeCell ref="A9:A10"/>
    <mergeCell ref="B9:B10"/>
    <mergeCell ref="O9:O10"/>
    <mergeCell ref="C9:N9"/>
    <mergeCell ref="A1:F1"/>
    <mergeCell ref="A2:F2"/>
    <mergeCell ref="A3:F3"/>
    <mergeCell ref="B45:O45"/>
    <mergeCell ref="B74:O74"/>
    <mergeCell ref="B52:O52"/>
  </mergeCells>
  <phoneticPr fontId="3" type="noConversion"/>
  <pageMargins left="0.78740157480314965" right="0.19685039370078741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workbookViewId="0">
      <selection activeCell="B13" sqref="B13"/>
    </sheetView>
  </sheetViews>
  <sheetFormatPr defaultRowHeight="15"/>
  <cols>
    <col min="1" max="1" width="4" customWidth="1"/>
    <col min="2" max="2" width="35.140625" customWidth="1"/>
    <col min="3" max="3" width="11.28515625" customWidth="1"/>
    <col min="4" max="14" width="6.28515625" customWidth="1"/>
    <col min="15" max="15" width="19.140625" customWidth="1"/>
  </cols>
  <sheetData>
    <row r="1" spans="1:15" ht="15.75">
      <c r="A1" s="172" t="s">
        <v>213</v>
      </c>
      <c r="B1" s="98"/>
      <c r="C1" s="14"/>
      <c r="D1" s="14"/>
      <c r="E1" s="14"/>
      <c r="F1" s="14"/>
      <c r="G1" s="17"/>
      <c r="H1" s="17"/>
      <c r="I1" s="17"/>
      <c r="J1" s="14"/>
      <c r="K1" s="14"/>
      <c r="L1" s="110" t="s">
        <v>280</v>
      </c>
      <c r="M1" s="111"/>
      <c r="N1" s="111"/>
      <c r="O1" s="111"/>
    </row>
    <row r="2" spans="1:15" ht="15.75">
      <c r="A2" s="172" t="s">
        <v>214</v>
      </c>
      <c r="B2" s="98"/>
      <c r="C2" s="14"/>
      <c r="D2" s="14"/>
      <c r="E2" s="14"/>
      <c r="F2" s="14"/>
      <c r="G2" s="196"/>
      <c r="H2" s="196"/>
      <c r="I2" s="196"/>
      <c r="J2" s="196"/>
      <c r="K2" s="173"/>
      <c r="L2" s="196" t="s">
        <v>132</v>
      </c>
      <c r="M2" s="196"/>
      <c r="N2" s="196"/>
      <c r="O2" s="196"/>
    </row>
    <row r="3" spans="1:15" ht="15.75">
      <c r="A3" s="172" t="s">
        <v>215</v>
      </c>
      <c r="B3" s="98"/>
      <c r="C3" s="14"/>
      <c r="D3" s="14"/>
      <c r="E3" s="14"/>
      <c r="F3" s="14"/>
      <c r="G3" s="196"/>
      <c r="H3" s="196"/>
      <c r="I3" s="196"/>
      <c r="J3" s="196"/>
      <c r="K3" s="173"/>
      <c r="L3" s="196" t="s">
        <v>39</v>
      </c>
      <c r="M3" s="196"/>
      <c r="N3" s="196"/>
      <c r="O3" s="196"/>
    </row>
    <row r="4" spans="1:15" ht="15.75">
      <c r="A4" s="82"/>
      <c r="B4" s="14"/>
      <c r="C4" s="14"/>
      <c r="D4" s="14"/>
      <c r="E4" s="14"/>
      <c r="F4" s="14"/>
      <c r="G4" s="196"/>
      <c r="H4" s="196"/>
      <c r="I4" s="196"/>
      <c r="J4" s="196"/>
      <c r="K4" s="173"/>
      <c r="L4" s="196" t="s">
        <v>302</v>
      </c>
      <c r="M4" s="196"/>
      <c r="N4" s="196"/>
      <c r="O4" s="196"/>
    </row>
    <row r="5" spans="1:15" ht="15.75">
      <c r="A5" s="14"/>
      <c r="B5" s="14"/>
      <c r="C5" s="14"/>
      <c r="D5" s="14"/>
      <c r="E5" s="14"/>
      <c r="F5" s="14"/>
      <c r="G5" s="17"/>
      <c r="H5" s="17"/>
      <c r="I5" s="17"/>
      <c r="J5" s="14"/>
      <c r="K5" s="14"/>
      <c r="L5" s="14"/>
      <c r="M5" s="14"/>
      <c r="N5" s="14"/>
      <c r="O5" s="26"/>
    </row>
    <row r="6" spans="1:15">
      <c r="A6" s="14"/>
      <c r="B6" s="199" t="s">
        <v>124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ht="15.75">
      <c r="A7" s="23"/>
      <c r="B7" s="201" t="s">
        <v>278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33" customHeight="1">
      <c r="A8" s="202" t="s">
        <v>0</v>
      </c>
      <c r="B8" s="202" t="s">
        <v>10</v>
      </c>
      <c r="C8" s="202" t="s">
        <v>11</v>
      </c>
      <c r="D8" s="203" t="s">
        <v>12</v>
      </c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6" t="s">
        <v>13</v>
      </c>
    </row>
    <row r="9" spans="1:15" ht="34.5" customHeight="1">
      <c r="A9" s="202"/>
      <c r="B9" s="202"/>
      <c r="C9" s="202"/>
      <c r="D9" s="24" t="s">
        <v>134</v>
      </c>
      <c r="E9" s="24" t="s">
        <v>135</v>
      </c>
      <c r="F9" s="24" t="s">
        <v>136</v>
      </c>
      <c r="G9" s="24" t="s">
        <v>137</v>
      </c>
      <c r="H9" s="24" t="s">
        <v>138</v>
      </c>
      <c r="I9" s="24" t="s">
        <v>139</v>
      </c>
      <c r="J9" s="24" t="s">
        <v>140</v>
      </c>
      <c r="K9" s="24" t="s">
        <v>273</v>
      </c>
      <c r="L9" s="24" t="s">
        <v>274</v>
      </c>
      <c r="M9" s="24" t="s">
        <v>275</v>
      </c>
      <c r="N9" s="24" t="s">
        <v>276</v>
      </c>
      <c r="O9" s="207"/>
    </row>
    <row r="10" spans="1:15" ht="34.5" customHeight="1">
      <c r="A10" s="174">
        <v>1</v>
      </c>
      <c r="B10" s="208" t="s">
        <v>285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/>
    </row>
    <row r="11" spans="1:15" ht="45.75" customHeight="1">
      <c r="A11" s="174">
        <v>2</v>
      </c>
      <c r="B11" s="209" t="s">
        <v>123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</row>
    <row r="12" spans="1:15" ht="45" customHeight="1">
      <c r="A12" s="174">
        <v>3</v>
      </c>
      <c r="B12" s="211" t="s">
        <v>35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17.75" customHeight="1">
      <c r="A13" s="174">
        <v>4</v>
      </c>
      <c r="B13" s="48" t="s">
        <v>142</v>
      </c>
      <c r="C13" s="24" t="s">
        <v>18</v>
      </c>
      <c r="D13" s="24">
        <v>80</v>
      </c>
      <c r="E13" s="24">
        <v>75</v>
      </c>
      <c r="F13" s="24">
        <v>70</v>
      </c>
      <c r="G13" s="24">
        <v>65</v>
      </c>
      <c r="H13" s="24">
        <v>60</v>
      </c>
      <c r="I13" s="24">
        <v>55</v>
      </c>
      <c r="J13" s="24">
        <v>50</v>
      </c>
      <c r="K13" s="24">
        <v>48</v>
      </c>
      <c r="L13" s="24">
        <v>46</v>
      </c>
      <c r="M13" s="24">
        <v>45</v>
      </c>
      <c r="N13" s="24">
        <v>44</v>
      </c>
      <c r="O13" s="64" t="s">
        <v>291</v>
      </c>
    </row>
    <row r="14" spans="1:15" ht="118.5" customHeight="1">
      <c r="A14" s="174">
        <v>5</v>
      </c>
      <c r="B14" s="48" t="s">
        <v>143</v>
      </c>
      <c r="C14" s="24" t="s">
        <v>19</v>
      </c>
      <c r="D14" s="24">
        <v>19</v>
      </c>
      <c r="E14" s="24">
        <v>18</v>
      </c>
      <c r="F14" s="24">
        <v>17</v>
      </c>
      <c r="G14" s="24">
        <v>16</v>
      </c>
      <c r="H14" s="24">
        <v>15</v>
      </c>
      <c r="I14" s="24">
        <v>13</v>
      </c>
      <c r="J14" s="24">
        <v>11</v>
      </c>
      <c r="K14" s="24">
        <v>11</v>
      </c>
      <c r="L14" s="24">
        <v>11</v>
      </c>
      <c r="M14" s="24">
        <v>10</v>
      </c>
      <c r="N14" s="24">
        <v>10</v>
      </c>
      <c r="O14" s="64" t="s">
        <v>294</v>
      </c>
    </row>
    <row r="15" spans="1:15">
      <c r="A15" s="174">
        <v>6</v>
      </c>
      <c r="B15" s="198" t="s">
        <v>20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0.75" customHeight="1">
      <c r="A16" s="174">
        <v>7</v>
      </c>
      <c r="B16" s="48" t="s">
        <v>144</v>
      </c>
      <c r="C16" s="24" t="s">
        <v>21</v>
      </c>
      <c r="D16" s="25">
        <v>2.2000000000000002</v>
      </c>
      <c r="E16" s="25">
        <v>2.4</v>
      </c>
      <c r="F16" s="25">
        <v>2.6</v>
      </c>
      <c r="G16" s="25">
        <v>2.8</v>
      </c>
      <c r="H16" s="25">
        <v>3</v>
      </c>
      <c r="I16" s="25">
        <v>3.2</v>
      </c>
      <c r="J16" s="25">
        <v>3.4</v>
      </c>
      <c r="K16" s="25">
        <v>3.4</v>
      </c>
      <c r="L16" s="25">
        <v>3.4</v>
      </c>
      <c r="M16" s="25">
        <v>3.4</v>
      </c>
      <c r="N16" s="25">
        <v>3.4</v>
      </c>
      <c r="O16" s="64" t="s">
        <v>294</v>
      </c>
    </row>
    <row r="17" spans="1:15">
      <c r="A17" s="174">
        <v>8</v>
      </c>
      <c r="B17" s="197" t="s">
        <v>40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1:15" ht="117" customHeight="1">
      <c r="A18" s="174">
        <v>9</v>
      </c>
      <c r="B18" s="48" t="s">
        <v>145</v>
      </c>
      <c r="C18" s="24" t="s">
        <v>22</v>
      </c>
      <c r="D18" s="25">
        <v>3</v>
      </c>
      <c r="E18" s="25">
        <v>0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v>3</v>
      </c>
      <c r="L18" s="25">
        <v>3</v>
      </c>
      <c r="M18" s="25">
        <v>3</v>
      </c>
      <c r="N18" s="25">
        <v>3</v>
      </c>
      <c r="O18" s="64" t="s">
        <v>291</v>
      </c>
    </row>
    <row r="19" spans="1:15">
      <c r="A19" s="174">
        <v>10</v>
      </c>
      <c r="B19" s="197" t="s">
        <v>41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</row>
    <row r="20" spans="1:15" ht="234.75" customHeight="1">
      <c r="A20" s="174">
        <v>11</v>
      </c>
      <c r="B20" s="48" t="s">
        <v>146</v>
      </c>
      <c r="C20" s="24" t="s">
        <v>18</v>
      </c>
      <c r="D20" s="25">
        <v>18</v>
      </c>
      <c r="E20" s="25">
        <v>16</v>
      </c>
      <c r="F20" s="25">
        <v>14</v>
      </c>
      <c r="G20" s="25">
        <v>12</v>
      </c>
      <c r="H20" s="25">
        <v>10</v>
      </c>
      <c r="I20" s="25">
        <v>8</v>
      </c>
      <c r="J20" s="25">
        <v>6</v>
      </c>
      <c r="K20" s="25">
        <v>6</v>
      </c>
      <c r="L20" s="25">
        <v>6</v>
      </c>
      <c r="M20" s="25">
        <v>6</v>
      </c>
      <c r="N20" s="25">
        <v>6</v>
      </c>
      <c r="O20" s="64" t="s">
        <v>291</v>
      </c>
    </row>
    <row r="21" spans="1:15">
      <c r="A21" s="174">
        <v>12</v>
      </c>
      <c r="B21" s="216" t="s">
        <v>131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ht="18" customHeight="1">
      <c r="A22" s="174">
        <v>13</v>
      </c>
      <c r="B22" s="218" t="s">
        <v>23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9"/>
    </row>
    <row r="23" spans="1:15" ht="19.5" customHeight="1">
      <c r="A23" s="174">
        <v>14</v>
      </c>
      <c r="B23" s="198" t="s">
        <v>42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17.75" customHeight="1">
      <c r="A24" s="174">
        <v>15</v>
      </c>
      <c r="B24" s="48" t="s">
        <v>147</v>
      </c>
      <c r="C24" s="25" t="s">
        <v>53</v>
      </c>
      <c r="D24" s="25">
        <v>5</v>
      </c>
      <c r="E24" s="25">
        <v>10</v>
      </c>
      <c r="F24" s="25">
        <v>15</v>
      </c>
      <c r="G24" s="25">
        <v>20</v>
      </c>
      <c r="H24" s="25">
        <v>25</v>
      </c>
      <c r="I24" s="25">
        <v>30</v>
      </c>
      <c r="J24" s="25">
        <v>35</v>
      </c>
      <c r="K24" s="25">
        <v>38</v>
      </c>
      <c r="L24" s="25">
        <v>40</v>
      </c>
      <c r="M24" s="25">
        <v>45</v>
      </c>
      <c r="N24" s="25">
        <v>50</v>
      </c>
      <c r="O24" s="64" t="s">
        <v>291</v>
      </c>
    </row>
    <row r="25" spans="1:15" ht="118.5" customHeight="1">
      <c r="A25" s="174">
        <v>16</v>
      </c>
      <c r="B25" s="48" t="s">
        <v>148</v>
      </c>
      <c r="C25" s="25" t="s">
        <v>24</v>
      </c>
      <c r="D25" s="25">
        <v>20</v>
      </c>
      <c r="E25" s="25">
        <v>15</v>
      </c>
      <c r="F25" s="25">
        <v>8.9</v>
      </c>
      <c r="G25" s="25">
        <v>15</v>
      </c>
      <c r="H25" s="25">
        <v>20</v>
      </c>
      <c r="I25" s="25">
        <v>0</v>
      </c>
      <c r="J25" s="25">
        <v>0</v>
      </c>
      <c r="K25" s="25">
        <v>7</v>
      </c>
      <c r="L25" s="24" t="s">
        <v>301</v>
      </c>
      <c r="M25" s="24" t="s">
        <v>301</v>
      </c>
      <c r="N25" s="24" t="s">
        <v>301</v>
      </c>
      <c r="O25" s="64" t="s">
        <v>291</v>
      </c>
    </row>
    <row r="26" spans="1:15" ht="16.5" customHeight="1">
      <c r="A26" s="174">
        <v>17</v>
      </c>
      <c r="B26" s="198" t="s">
        <v>25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ht="238.5" customHeight="1">
      <c r="A27" s="174">
        <v>18</v>
      </c>
      <c r="B27" s="48" t="s">
        <v>149</v>
      </c>
      <c r="C27" s="24" t="s">
        <v>21</v>
      </c>
      <c r="D27" s="25">
        <v>7</v>
      </c>
      <c r="E27" s="25">
        <v>9</v>
      </c>
      <c r="F27" s="25">
        <v>10</v>
      </c>
      <c r="G27" s="25">
        <v>11</v>
      </c>
      <c r="H27" s="25">
        <v>12</v>
      </c>
      <c r="I27" s="25">
        <v>13</v>
      </c>
      <c r="J27" s="25">
        <v>14</v>
      </c>
      <c r="K27" s="25">
        <v>14</v>
      </c>
      <c r="L27" s="25">
        <v>14</v>
      </c>
      <c r="M27" s="25">
        <v>14</v>
      </c>
      <c r="N27" s="25">
        <v>14</v>
      </c>
      <c r="O27" s="64" t="s">
        <v>291</v>
      </c>
    </row>
    <row r="28" spans="1:15">
      <c r="A28" s="174">
        <v>19</v>
      </c>
      <c r="B28" s="198" t="s">
        <v>26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ht="117" customHeight="1">
      <c r="A29" s="174">
        <v>20</v>
      </c>
      <c r="B29" s="48" t="s">
        <v>150</v>
      </c>
      <c r="C29" s="24" t="s">
        <v>53</v>
      </c>
      <c r="D29" s="25">
        <v>45</v>
      </c>
      <c r="E29" s="25">
        <v>75</v>
      </c>
      <c r="F29" s="25">
        <v>78</v>
      </c>
      <c r="G29" s="25">
        <v>80</v>
      </c>
      <c r="H29" s="25">
        <v>83</v>
      </c>
      <c r="I29" s="25">
        <v>85</v>
      </c>
      <c r="J29" s="25">
        <v>90</v>
      </c>
      <c r="K29" s="25">
        <v>93</v>
      </c>
      <c r="L29" s="25">
        <v>95</v>
      </c>
      <c r="M29" s="25">
        <v>97</v>
      </c>
      <c r="N29" s="25">
        <v>100</v>
      </c>
      <c r="O29" s="64" t="s">
        <v>291</v>
      </c>
    </row>
    <row r="30" spans="1:15">
      <c r="A30" s="174">
        <v>21</v>
      </c>
      <c r="B30" s="198" t="s">
        <v>33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ht="117.75" customHeight="1">
      <c r="A31" s="174">
        <v>22</v>
      </c>
      <c r="B31" s="48" t="s">
        <v>151</v>
      </c>
      <c r="C31" s="24" t="s">
        <v>18</v>
      </c>
      <c r="D31" s="25">
        <v>127</v>
      </c>
      <c r="E31" s="25">
        <v>125</v>
      </c>
      <c r="F31" s="25">
        <v>120</v>
      </c>
      <c r="G31" s="25">
        <v>115</v>
      </c>
      <c r="H31" s="25">
        <v>110</v>
      </c>
      <c r="I31" s="25">
        <v>105</v>
      </c>
      <c r="J31" s="25">
        <v>100</v>
      </c>
      <c r="K31" s="25">
        <v>100</v>
      </c>
      <c r="L31" s="25">
        <v>100</v>
      </c>
      <c r="M31" s="25">
        <v>100</v>
      </c>
      <c r="N31" s="25">
        <v>100</v>
      </c>
      <c r="O31" s="64" t="s">
        <v>291</v>
      </c>
    </row>
    <row r="32" spans="1:15">
      <c r="A32" s="174">
        <v>23</v>
      </c>
      <c r="B32" s="198" t="s">
        <v>34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19.25" customHeight="1">
      <c r="A33" s="174">
        <v>24</v>
      </c>
      <c r="B33" s="48" t="s">
        <v>152</v>
      </c>
      <c r="C33" s="24" t="s">
        <v>18</v>
      </c>
      <c r="D33" s="25">
        <v>19</v>
      </c>
      <c r="E33" s="25">
        <v>13</v>
      </c>
      <c r="F33" s="25">
        <v>17</v>
      </c>
      <c r="G33" s="25">
        <v>16</v>
      </c>
      <c r="H33" s="25">
        <v>14</v>
      </c>
      <c r="I33" s="25">
        <v>12</v>
      </c>
      <c r="J33" s="25">
        <v>10</v>
      </c>
      <c r="K33" s="25">
        <v>10</v>
      </c>
      <c r="L33" s="25">
        <v>10</v>
      </c>
      <c r="M33" s="25">
        <v>10</v>
      </c>
      <c r="N33" s="25">
        <v>10</v>
      </c>
      <c r="O33" s="64" t="s">
        <v>291</v>
      </c>
    </row>
    <row r="34" spans="1:15">
      <c r="A34" s="174">
        <v>25</v>
      </c>
      <c r="B34" s="220" t="s">
        <v>255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1"/>
    </row>
    <row r="35" spans="1:15" ht="18" customHeight="1">
      <c r="A35" s="174">
        <v>26</v>
      </c>
      <c r="B35" s="222" t="s">
        <v>192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1:15" ht="22.5" customHeight="1">
      <c r="A36" s="174">
        <v>27</v>
      </c>
      <c r="B36" s="214" t="s">
        <v>92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03.5" customHeight="1">
      <c r="A37" s="174">
        <v>28</v>
      </c>
      <c r="B37" s="51" t="s">
        <v>165</v>
      </c>
      <c r="C37" s="10" t="s">
        <v>93</v>
      </c>
      <c r="D37" s="10">
        <v>4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64" t="s">
        <v>188</v>
      </c>
    </row>
    <row r="38" spans="1:15" ht="102">
      <c r="A38" s="174">
        <v>29</v>
      </c>
      <c r="B38" s="51" t="s">
        <v>286</v>
      </c>
      <c r="C38" s="10" t="s">
        <v>94</v>
      </c>
      <c r="D38" s="114" t="s">
        <v>261</v>
      </c>
      <c r="E38" s="114" t="s">
        <v>261</v>
      </c>
      <c r="F38" s="114" t="s">
        <v>261</v>
      </c>
      <c r="G38" s="114" t="s">
        <v>261</v>
      </c>
      <c r="H38" s="114" t="s">
        <v>261</v>
      </c>
      <c r="I38" s="114" t="s">
        <v>261</v>
      </c>
      <c r="J38" s="114" t="s">
        <v>261</v>
      </c>
      <c r="K38" s="114" t="s">
        <v>261</v>
      </c>
      <c r="L38" s="114" t="s">
        <v>261</v>
      </c>
      <c r="M38" s="114" t="s">
        <v>261</v>
      </c>
      <c r="N38" s="114" t="s">
        <v>261</v>
      </c>
      <c r="O38" s="64" t="s">
        <v>188</v>
      </c>
    </row>
    <row r="39" spans="1:15" ht="102">
      <c r="A39" s="174">
        <v>30</v>
      </c>
      <c r="B39" s="51" t="s">
        <v>166</v>
      </c>
      <c r="C39" s="10" t="s">
        <v>93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78">
        <v>4</v>
      </c>
      <c r="K39" s="178" t="s">
        <v>295</v>
      </c>
      <c r="L39" s="178" t="s">
        <v>295</v>
      </c>
      <c r="M39" s="178" t="s">
        <v>295</v>
      </c>
      <c r="N39" s="178" t="s">
        <v>295</v>
      </c>
      <c r="O39" s="64" t="s">
        <v>188</v>
      </c>
    </row>
    <row r="40" spans="1:15" ht="141" customHeight="1">
      <c r="A40" s="174">
        <v>31</v>
      </c>
      <c r="B40" s="51" t="s">
        <v>167</v>
      </c>
      <c r="C40" s="31" t="s">
        <v>95</v>
      </c>
      <c r="D40" s="31" t="s">
        <v>96</v>
      </c>
      <c r="E40" s="31" t="s">
        <v>96</v>
      </c>
      <c r="F40" s="31" t="s">
        <v>96</v>
      </c>
      <c r="G40" s="31" t="s">
        <v>96</v>
      </c>
      <c r="H40" s="31" t="s">
        <v>96</v>
      </c>
      <c r="I40" s="31" t="s">
        <v>96</v>
      </c>
      <c r="J40" s="31" t="s">
        <v>96</v>
      </c>
      <c r="K40" s="31" t="s">
        <v>96</v>
      </c>
      <c r="L40" s="31" t="s">
        <v>96</v>
      </c>
      <c r="M40" s="31" t="s">
        <v>96</v>
      </c>
      <c r="N40" s="31" t="s">
        <v>96</v>
      </c>
      <c r="O40" s="64" t="s">
        <v>258</v>
      </c>
    </row>
    <row r="41" spans="1:15" ht="33.75" customHeight="1">
      <c r="A41" s="174">
        <v>32</v>
      </c>
      <c r="B41" s="214" t="s">
        <v>97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02">
      <c r="A42" s="174">
        <v>33</v>
      </c>
      <c r="B42" s="51" t="s">
        <v>168</v>
      </c>
      <c r="C42" s="10" t="s">
        <v>93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64" t="s">
        <v>188</v>
      </c>
    </row>
    <row r="43" spans="1:15" ht="114.75">
      <c r="A43" s="174">
        <v>34</v>
      </c>
      <c r="B43" s="51" t="s">
        <v>169</v>
      </c>
      <c r="C43" s="10" t="s">
        <v>93</v>
      </c>
      <c r="D43" s="114">
        <v>4</v>
      </c>
      <c r="E43" s="114">
        <v>4</v>
      </c>
      <c r="F43" s="114">
        <v>4</v>
      </c>
      <c r="G43" s="114">
        <v>4</v>
      </c>
      <c r="H43" s="114">
        <v>4</v>
      </c>
      <c r="I43" s="114">
        <v>4</v>
      </c>
      <c r="J43" s="114">
        <v>4</v>
      </c>
      <c r="K43" s="114">
        <v>4</v>
      </c>
      <c r="L43" s="114">
        <v>4</v>
      </c>
      <c r="M43" s="114">
        <v>4</v>
      </c>
      <c r="N43" s="114">
        <v>4</v>
      </c>
      <c r="O43" s="64" t="s">
        <v>133</v>
      </c>
    </row>
    <row r="44" spans="1:15" ht="165">
      <c r="A44" s="174">
        <v>35</v>
      </c>
      <c r="B44" s="51" t="s">
        <v>170</v>
      </c>
      <c r="C44" s="32" t="s">
        <v>98</v>
      </c>
      <c r="D44" s="114">
        <v>1000</v>
      </c>
      <c r="E44" s="114">
        <v>2500</v>
      </c>
      <c r="F44" s="114">
        <v>2000</v>
      </c>
      <c r="G44" s="114" t="s">
        <v>262</v>
      </c>
      <c r="H44" s="114" t="s">
        <v>262</v>
      </c>
      <c r="I44" s="114" t="s">
        <v>262</v>
      </c>
      <c r="J44" s="114" t="s">
        <v>262</v>
      </c>
      <c r="K44" s="114" t="s">
        <v>262</v>
      </c>
      <c r="L44" s="114" t="s">
        <v>262</v>
      </c>
      <c r="M44" s="114" t="s">
        <v>262</v>
      </c>
      <c r="N44" s="114" t="s">
        <v>262</v>
      </c>
      <c r="O44" s="64" t="s">
        <v>188</v>
      </c>
    </row>
    <row r="45" spans="1:15" ht="20.25" customHeight="1">
      <c r="A45" s="174">
        <v>36</v>
      </c>
      <c r="B45" s="214" t="s">
        <v>193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</row>
    <row r="46" spans="1:15" ht="141" customHeight="1">
      <c r="A46" s="174">
        <v>37</v>
      </c>
      <c r="B46" s="51" t="s">
        <v>263</v>
      </c>
      <c r="C46" s="32" t="s">
        <v>99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64" t="s">
        <v>258</v>
      </c>
    </row>
    <row r="47" spans="1:15" ht="122.25" customHeight="1">
      <c r="A47" s="174">
        <v>38</v>
      </c>
      <c r="B47" s="51" t="s">
        <v>264</v>
      </c>
      <c r="C47" s="32" t="s">
        <v>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64" t="s">
        <v>188</v>
      </c>
    </row>
    <row r="48" spans="1:15">
      <c r="A48" s="174">
        <v>39</v>
      </c>
      <c r="B48" s="214" t="s">
        <v>100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</row>
    <row r="49" spans="1:15" ht="106.5" customHeight="1">
      <c r="A49" s="174">
        <v>40</v>
      </c>
      <c r="B49" s="51" t="s">
        <v>173</v>
      </c>
      <c r="C49" s="32" t="s">
        <v>101</v>
      </c>
      <c r="D49" s="10">
        <v>1</v>
      </c>
      <c r="E49" s="10">
        <v>0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64" t="s">
        <v>188</v>
      </c>
    </row>
    <row r="50" spans="1:15" ht="106.5" customHeight="1">
      <c r="A50" s="174">
        <v>41</v>
      </c>
      <c r="B50" s="51" t="s">
        <v>174</v>
      </c>
      <c r="C50" s="32" t="s">
        <v>98</v>
      </c>
      <c r="D50" s="10">
        <v>600</v>
      </c>
      <c r="E50" s="10">
        <v>650</v>
      </c>
      <c r="F50" s="10">
        <v>700</v>
      </c>
      <c r="G50" s="10">
        <v>700</v>
      </c>
      <c r="H50" s="10">
        <v>700</v>
      </c>
      <c r="I50" s="10">
        <v>700</v>
      </c>
      <c r="J50" s="10">
        <v>700</v>
      </c>
      <c r="K50" s="10">
        <v>700</v>
      </c>
      <c r="L50" s="10">
        <v>700</v>
      </c>
      <c r="M50" s="10">
        <v>700</v>
      </c>
      <c r="N50" s="10">
        <v>700</v>
      </c>
      <c r="O50" s="64" t="s">
        <v>188</v>
      </c>
    </row>
    <row r="51" spans="1:15" ht="105.75" customHeight="1">
      <c r="A51" s="174">
        <v>42</v>
      </c>
      <c r="B51" s="51" t="s">
        <v>175</v>
      </c>
      <c r="C51" s="32" t="s">
        <v>101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64" t="s">
        <v>188</v>
      </c>
    </row>
    <row r="52" spans="1:15" ht="33" customHeight="1">
      <c r="A52" s="174">
        <v>43</v>
      </c>
      <c r="B52" s="220" t="s">
        <v>231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</row>
    <row r="53" spans="1:15" ht="38.450000000000003" customHeight="1">
      <c r="A53" s="174">
        <v>44</v>
      </c>
      <c r="B53" s="222" t="s">
        <v>289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</row>
    <row r="54" spans="1:15" ht="24" customHeight="1">
      <c r="A54" s="174">
        <v>45</v>
      </c>
      <c r="B54" s="214" t="s">
        <v>290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05">
      <c r="A55" s="174">
        <v>46</v>
      </c>
      <c r="B55" s="51" t="s">
        <v>288</v>
      </c>
      <c r="C55" s="32" t="s">
        <v>102</v>
      </c>
      <c r="D55" s="32" t="s">
        <v>103</v>
      </c>
      <c r="E55" s="32" t="s">
        <v>103</v>
      </c>
      <c r="F55" s="32" t="s">
        <v>103</v>
      </c>
      <c r="G55" s="32" t="s">
        <v>103</v>
      </c>
      <c r="H55" s="32" t="s">
        <v>103</v>
      </c>
      <c r="I55" s="32" t="s">
        <v>103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64" t="s">
        <v>292</v>
      </c>
    </row>
    <row r="56" spans="1:15" ht="96" customHeight="1">
      <c r="A56" s="174">
        <v>47</v>
      </c>
      <c r="B56" s="51" t="s">
        <v>177</v>
      </c>
      <c r="C56" s="32" t="s">
        <v>93</v>
      </c>
      <c r="D56" s="10">
        <v>20</v>
      </c>
      <c r="E56" s="10">
        <v>40</v>
      </c>
      <c r="F56" s="10">
        <v>20</v>
      </c>
      <c r="G56" s="10">
        <v>20</v>
      </c>
      <c r="H56" s="10">
        <v>20</v>
      </c>
      <c r="I56" s="10">
        <v>20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64" t="s">
        <v>292</v>
      </c>
    </row>
    <row r="57" spans="1:15" ht="16.5" customHeight="1">
      <c r="A57" s="174">
        <v>48</v>
      </c>
      <c r="B57" s="214" t="s">
        <v>104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05">
      <c r="A58" s="174">
        <v>49</v>
      </c>
      <c r="B58" s="51" t="s">
        <v>178</v>
      </c>
      <c r="C58" s="32" t="s">
        <v>93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64" t="s">
        <v>292</v>
      </c>
    </row>
    <row r="59" spans="1:15" ht="75">
      <c r="A59" s="174">
        <v>50</v>
      </c>
      <c r="B59" s="51" t="s">
        <v>179</v>
      </c>
      <c r="C59" s="32" t="s">
        <v>93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64" t="s">
        <v>292</v>
      </c>
    </row>
    <row r="60" spans="1:15" ht="90">
      <c r="A60" s="174">
        <v>51</v>
      </c>
      <c r="B60" s="51" t="s">
        <v>180</v>
      </c>
      <c r="C60" s="32" t="s">
        <v>93</v>
      </c>
      <c r="D60" s="10">
        <v>2</v>
      </c>
      <c r="E60" s="10">
        <v>3</v>
      </c>
      <c r="F60" s="10">
        <v>2</v>
      </c>
      <c r="G60" s="10">
        <v>2</v>
      </c>
      <c r="H60" s="10">
        <v>2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64" t="s">
        <v>292</v>
      </c>
    </row>
    <row r="61" spans="1:15" ht="105">
      <c r="A61" s="174">
        <v>52</v>
      </c>
      <c r="B61" s="51" t="s">
        <v>181</v>
      </c>
      <c r="C61" s="32" t="s">
        <v>101</v>
      </c>
      <c r="D61" s="10">
        <v>3</v>
      </c>
      <c r="E61" s="10">
        <v>3</v>
      </c>
      <c r="F61" s="10">
        <v>3</v>
      </c>
      <c r="G61" s="10">
        <v>3</v>
      </c>
      <c r="H61" s="10">
        <v>3</v>
      </c>
      <c r="I61" s="10">
        <v>3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64" t="s">
        <v>292</v>
      </c>
    </row>
    <row r="62" spans="1:15">
      <c r="A62" s="174">
        <v>53</v>
      </c>
      <c r="B62" s="214" t="s">
        <v>105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90">
      <c r="A63" s="174">
        <v>54</v>
      </c>
      <c r="B63" s="51" t="s">
        <v>182</v>
      </c>
      <c r="C63" s="32" t="s">
        <v>102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64" t="s">
        <v>292</v>
      </c>
    </row>
    <row r="64" spans="1:15" ht="75">
      <c r="A64" s="174">
        <v>55</v>
      </c>
      <c r="B64" s="75" t="s">
        <v>201</v>
      </c>
      <c r="C64" s="32" t="s">
        <v>93</v>
      </c>
      <c r="D64" s="10">
        <v>4</v>
      </c>
      <c r="E64" s="10">
        <v>3</v>
      </c>
      <c r="F64" s="10">
        <v>4</v>
      </c>
      <c r="G64" s="10">
        <v>4</v>
      </c>
      <c r="H64" s="10">
        <v>4</v>
      </c>
      <c r="I64" s="10">
        <v>4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64" t="s">
        <v>292</v>
      </c>
    </row>
    <row r="65" spans="1:15" ht="18.75" customHeight="1">
      <c r="A65" s="174">
        <v>56</v>
      </c>
      <c r="B65" s="224" t="s">
        <v>228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5"/>
    </row>
    <row r="66" spans="1:15" ht="17.25" customHeight="1">
      <c r="A66" s="174">
        <v>57</v>
      </c>
      <c r="B66" s="226" t="s">
        <v>82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7"/>
    </row>
    <row r="67" spans="1:15" ht="18.75" customHeight="1">
      <c r="A67" s="174">
        <v>58</v>
      </c>
      <c r="B67" s="228" t="s">
        <v>83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</row>
    <row r="68" spans="1:15" ht="229.5">
      <c r="A68" s="174">
        <v>59</v>
      </c>
      <c r="B68" s="51" t="s">
        <v>162</v>
      </c>
      <c r="C68" s="10" t="s">
        <v>52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64" t="s">
        <v>204</v>
      </c>
    </row>
    <row r="69" spans="1:15" ht="229.5">
      <c r="A69" s="174">
        <v>60</v>
      </c>
      <c r="B69" s="51" t="s">
        <v>161</v>
      </c>
      <c r="C69" s="10" t="s">
        <v>53</v>
      </c>
      <c r="D69" s="10">
        <v>100</v>
      </c>
      <c r="E69" s="10">
        <v>100</v>
      </c>
      <c r="F69" s="10">
        <v>100</v>
      </c>
      <c r="G69" s="10">
        <v>100</v>
      </c>
      <c r="H69" s="10">
        <v>100</v>
      </c>
      <c r="I69" s="10">
        <v>100</v>
      </c>
      <c r="J69" s="10">
        <v>100</v>
      </c>
      <c r="K69" s="10">
        <v>100</v>
      </c>
      <c r="L69" s="10">
        <v>100</v>
      </c>
      <c r="M69" s="10">
        <v>100</v>
      </c>
      <c r="N69" s="10">
        <v>100</v>
      </c>
      <c r="O69" s="64" t="s">
        <v>204</v>
      </c>
    </row>
    <row r="70" spans="1:15">
      <c r="A70" s="174">
        <v>61</v>
      </c>
      <c r="B70" s="224" t="s">
        <v>253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5"/>
    </row>
    <row r="71" spans="1:15" ht="30" customHeight="1">
      <c r="A71" s="174">
        <v>62</v>
      </c>
      <c r="B71" s="235" t="s">
        <v>71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6"/>
    </row>
    <row r="72" spans="1:15" ht="18" customHeight="1">
      <c r="A72" s="174">
        <v>63</v>
      </c>
      <c r="B72" s="237" t="s">
        <v>55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8"/>
    </row>
    <row r="73" spans="1:15" ht="132" customHeight="1">
      <c r="A73" s="174">
        <v>64</v>
      </c>
      <c r="B73" s="49" t="s">
        <v>153</v>
      </c>
      <c r="C73" s="9" t="s">
        <v>52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4" t="s">
        <v>296</v>
      </c>
    </row>
    <row r="74" spans="1:15" ht="90">
      <c r="A74" s="174">
        <v>65</v>
      </c>
      <c r="B74" s="50" t="s">
        <v>154</v>
      </c>
      <c r="C74" s="9" t="s">
        <v>53</v>
      </c>
      <c r="D74" s="8">
        <v>95</v>
      </c>
      <c r="E74" s="8">
        <v>100</v>
      </c>
      <c r="F74" s="8">
        <v>65</v>
      </c>
      <c r="G74" s="8">
        <v>50</v>
      </c>
      <c r="H74" s="8">
        <v>35</v>
      </c>
      <c r="I74" s="171">
        <v>3.7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64" t="s">
        <v>296</v>
      </c>
    </row>
    <row r="75" spans="1:15" ht="90">
      <c r="A75" s="174">
        <v>66</v>
      </c>
      <c r="B75" s="49" t="s">
        <v>155</v>
      </c>
      <c r="C75" s="9" t="s">
        <v>53</v>
      </c>
      <c r="D75" s="8">
        <v>5</v>
      </c>
      <c r="E75" s="8">
        <v>20</v>
      </c>
      <c r="F75" s="8">
        <v>35</v>
      </c>
      <c r="G75" s="8">
        <v>50</v>
      </c>
      <c r="H75" s="8">
        <v>65</v>
      </c>
      <c r="I75" s="171" t="s">
        <v>282</v>
      </c>
      <c r="J75" s="171" t="s">
        <v>282</v>
      </c>
      <c r="K75" s="171" t="s">
        <v>282</v>
      </c>
      <c r="L75" s="171" t="s">
        <v>282</v>
      </c>
      <c r="M75" s="171" t="s">
        <v>282</v>
      </c>
      <c r="N75" s="171" t="s">
        <v>282</v>
      </c>
      <c r="O75" s="64" t="s">
        <v>296</v>
      </c>
    </row>
    <row r="76" spans="1:15">
      <c r="A76" s="174">
        <v>67</v>
      </c>
      <c r="B76" s="237" t="s">
        <v>54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8"/>
    </row>
    <row r="77" spans="1:15" ht="60">
      <c r="A77" s="174">
        <v>68</v>
      </c>
      <c r="B77" s="49" t="s">
        <v>156</v>
      </c>
      <c r="C77" s="9" t="s">
        <v>56</v>
      </c>
      <c r="D77" s="8">
        <v>6</v>
      </c>
      <c r="E77" s="8">
        <v>0</v>
      </c>
      <c r="F77" s="8">
        <v>2</v>
      </c>
      <c r="G77" s="8">
        <v>2</v>
      </c>
      <c r="H77" s="8">
        <v>2</v>
      </c>
      <c r="I77" s="171" t="s">
        <v>283</v>
      </c>
      <c r="J77" s="171" t="s">
        <v>283</v>
      </c>
      <c r="K77" s="171" t="s">
        <v>283</v>
      </c>
      <c r="L77" s="171" t="s">
        <v>283</v>
      </c>
      <c r="M77" s="171" t="s">
        <v>283</v>
      </c>
      <c r="N77" s="171" t="s">
        <v>283</v>
      </c>
      <c r="O77" s="64" t="s">
        <v>296</v>
      </c>
    </row>
    <row r="78" spans="1:15" ht="51">
      <c r="A78" s="174">
        <v>69</v>
      </c>
      <c r="B78" s="49" t="s">
        <v>157</v>
      </c>
      <c r="C78" s="9" t="s">
        <v>53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64" t="s">
        <v>296</v>
      </c>
    </row>
    <row r="79" spans="1:15">
      <c r="A79" s="174">
        <v>70</v>
      </c>
      <c r="B79" s="226" t="s">
        <v>57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7"/>
    </row>
    <row r="80" spans="1:15">
      <c r="A80" s="174">
        <v>71</v>
      </c>
      <c r="B80" s="237" t="s">
        <v>70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8"/>
    </row>
    <row r="81" spans="1:15" ht="90">
      <c r="A81" s="174">
        <v>72</v>
      </c>
      <c r="B81" s="51" t="s">
        <v>158</v>
      </c>
      <c r="C81" s="10" t="s">
        <v>53</v>
      </c>
      <c r="D81" s="10">
        <v>2.1</v>
      </c>
      <c r="E81" s="10">
        <v>3.5</v>
      </c>
      <c r="F81" s="10">
        <v>7</v>
      </c>
      <c r="G81" s="10">
        <v>9.1</v>
      </c>
      <c r="H81" s="10">
        <v>10.5</v>
      </c>
      <c r="I81" s="10">
        <v>14</v>
      </c>
      <c r="J81" s="10">
        <v>16.100000000000001</v>
      </c>
      <c r="K81" s="10">
        <v>16.100000000000001</v>
      </c>
      <c r="L81" s="10">
        <v>16.100000000000001</v>
      </c>
      <c r="M81" s="10">
        <v>16.100000000000001</v>
      </c>
      <c r="N81" s="10">
        <v>16.100000000000001</v>
      </c>
      <c r="O81" s="64" t="s">
        <v>296</v>
      </c>
    </row>
    <row r="82" spans="1:15" ht="75">
      <c r="A82" s="174">
        <v>73</v>
      </c>
      <c r="B82" s="51" t="s">
        <v>159</v>
      </c>
      <c r="C82" s="10" t="s">
        <v>53</v>
      </c>
      <c r="D82" s="10">
        <v>3.5</v>
      </c>
      <c r="E82" s="10">
        <v>0</v>
      </c>
      <c r="F82" s="10">
        <v>10.5</v>
      </c>
      <c r="G82" s="10">
        <v>14</v>
      </c>
      <c r="H82" s="10">
        <v>17.5</v>
      </c>
      <c r="I82" s="171" t="s">
        <v>284</v>
      </c>
      <c r="J82" s="171" t="s">
        <v>284</v>
      </c>
      <c r="K82" s="171" t="s">
        <v>284</v>
      </c>
      <c r="L82" s="171" t="s">
        <v>284</v>
      </c>
      <c r="M82" s="171" t="s">
        <v>284</v>
      </c>
      <c r="N82" s="171" t="s">
        <v>284</v>
      </c>
      <c r="O82" s="64" t="s">
        <v>296</v>
      </c>
    </row>
    <row r="83" spans="1:15" ht="60">
      <c r="A83" s="174">
        <v>74</v>
      </c>
      <c r="B83" s="51" t="s">
        <v>160</v>
      </c>
      <c r="C83" s="10" t="s">
        <v>52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64" t="s">
        <v>296</v>
      </c>
    </row>
    <row r="84" spans="1:15" ht="31.5" customHeight="1">
      <c r="A84" s="174">
        <v>75</v>
      </c>
      <c r="B84" s="230" t="s">
        <v>254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15" ht="48.75" customHeight="1">
      <c r="A85" s="174">
        <v>76</v>
      </c>
      <c r="B85" s="222" t="s">
        <v>141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</row>
    <row r="86" spans="1:15" ht="19.5" customHeight="1">
      <c r="A86" s="174">
        <v>77</v>
      </c>
      <c r="B86" s="233" t="s">
        <v>191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</row>
    <row r="87" spans="1:15" ht="120">
      <c r="A87" s="174">
        <v>78</v>
      </c>
      <c r="B87" s="52" t="s">
        <v>163</v>
      </c>
      <c r="C87" s="10" t="s">
        <v>53</v>
      </c>
      <c r="D87" s="10">
        <v>100</v>
      </c>
      <c r="E87" s="10">
        <v>100</v>
      </c>
      <c r="F87" s="10">
        <v>100</v>
      </c>
      <c r="G87" s="10">
        <v>100</v>
      </c>
      <c r="H87" s="10">
        <v>100</v>
      </c>
      <c r="I87" s="10">
        <v>100</v>
      </c>
      <c r="J87" s="10">
        <v>100</v>
      </c>
      <c r="K87" s="10">
        <v>100</v>
      </c>
      <c r="L87" s="10">
        <v>100</v>
      </c>
      <c r="M87" s="10">
        <v>100</v>
      </c>
      <c r="N87" s="10">
        <v>100</v>
      </c>
      <c r="O87" s="64" t="s">
        <v>203</v>
      </c>
    </row>
    <row r="88" spans="1:15" ht="92.25" customHeight="1">
      <c r="A88" s="174">
        <v>79</v>
      </c>
      <c r="B88" s="52" t="s">
        <v>164</v>
      </c>
      <c r="C88" s="10" t="s">
        <v>53</v>
      </c>
      <c r="D88" s="10">
        <v>100</v>
      </c>
      <c r="E88" s="10">
        <v>100</v>
      </c>
      <c r="F88" s="10">
        <v>100</v>
      </c>
      <c r="G88" s="10">
        <v>100</v>
      </c>
      <c r="H88" s="10">
        <v>100</v>
      </c>
      <c r="I88" s="10">
        <v>100</v>
      </c>
      <c r="J88" s="10">
        <v>100</v>
      </c>
      <c r="K88" s="10">
        <v>100</v>
      </c>
      <c r="L88" s="10">
        <v>100</v>
      </c>
      <c r="M88" s="10">
        <v>100</v>
      </c>
      <c r="N88" s="10">
        <v>100</v>
      </c>
      <c r="O88" s="64" t="s">
        <v>86</v>
      </c>
    </row>
  </sheetData>
  <mergeCells count="49">
    <mergeCell ref="B84:O84"/>
    <mergeCell ref="B85:O85"/>
    <mergeCell ref="B86:O86"/>
    <mergeCell ref="B70:O70"/>
    <mergeCell ref="B71:O71"/>
    <mergeCell ref="B72:O72"/>
    <mergeCell ref="B76:O76"/>
    <mergeCell ref="B79:O79"/>
    <mergeCell ref="B80:O80"/>
    <mergeCell ref="B65:O65"/>
    <mergeCell ref="B66:O66"/>
    <mergeCell ref="B67:O67"/>
    <mergeCell ref="B48:O48"/>
    <mergeCell ref="B52:O52"/>
    <mergeCell ref="B53:O53"/>
    <mergeCell ref="B54:O54"/>
    <mergeCell ref="B57:O57"/>
    <mergeCell ref="B62:O62"/>
    <mergeCell ref="B45:O45"/>
    <mergeCell ref="B21:O21"/>
    <mergeCell ref="B22:O22"/>
    <mergeCell ref="B23:O23"/>
    <mergeCell ref="B26:O26"/>
    <mergeCell ref="B28:O28"/>
    <mergeCell ref="B30:O30"/>
    <mergeCell ref="B32:O32"/>
    <mergeCell ref="B34:O34"/>
    <mergeCell ref="B35:O35"/>
    <mergeCell ref="B36:O36"/>
    <mergeCell ref="B41:O41"/>
    <mergeCell ref="B19:O19"/>
    <mergeCell ref="B6:O6"/>
    <mergeCell ref="B7:O7"/>
    <mergeCell ref="A8:A9"/>
    <mergeCell ref="B8:B9"/>
    <mergeCell ref="C8:C9"/>
    <mergeCell ref="D8:N8"/>
    <mergeCell ref="O8:O9"/>
    <mergeCell ref="B10:O10"/>
    <mergeCell ref="B11:O11"/>
    <mergeCell ref="B12:O12"/>
    <mergeCell ref="B15:O15"/>
    <mergeCell ref="B17:O17"/>
    <mergeCell ref="G2:J2"/>
    <mergeCell ref="L2:O2"/>
    <mergeCell ref="G3:J3"/>
    <mergeCell ref="L3:O3"/>
    <mergeCell ref="G4:J4"/>
    <mergeCell ref="L4:O4"/>
  </mergeCells>
  <pageMargins left="0.31496062992125984" right="0.31496062992125984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Достижение показателей</vt:lpstr>
      <vt:lpstr>Выполнение мероприятий</vt:lpstr>
      <vt:lpstr>Исполнение финансов</vt:lpstr>
      <vt:lpstr>План</vt:lpstr>
      <vt:lpstr>Цель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Econ</cp:lastModifiedBy>
  <cp:lastPrinted>2022-02-25T10:52:28Z</cp:lastPrinted>
  <dcterms:created xsi:type="dcterms:W3CDTF">2013-11-06T06:16:16Z</dcterms:created>
  <dcterms:modified xsi:type="dcterms:W3CDTF">2022-04-04T07:36:59Z</dcterms:modified>
</cp:coreProperties>
</file>